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80" windowWidth="27795" windowHeight="12225"/>
  </bookViews>
  <sheets>
    <sheet name="2020 база" sheetId="23" r:id="rId1"/>
    <sheet name="2020" sheetId="24" r:id="rId2"/>
    <sheet name="2021 база" sheetId="32" r:id="rId3"/>
    <sheet name="2021" sheetId="33" r:id="rId4"/>
    <sheet name="2022 база" sheetId="34" r:id="rId5"/>
    <sheet name="2022" sheetId="35" r:id="rId6"/>
  </sheets>
  <definedNames>
    <definedName name="_xlnm.Print_Titles" localSheetId="1">'2020'!$9:$9</definedName>
    <definedName name="_xlnm.Print_Titles" localSheetId="0">'2020 база'!$12:$12</definedName>
    <definedName name="_xlnm.Print_Titles" localSheetId="3">'2021'!$9:$9</definedName>
    <definedName name="_xlnm.Print_Titles" localSheetId="2">'2021 база'!$9:$9</definedName>
    <definedName name="_xlnm.Print_Titles" localSheetId="5">'2022'!$9:$9</definedName>
    <definedName name="_xlnm.Print_Titles" localSheetId="4">'2022 база'!$9:$9</definedName>
    <definedName name="_xlnm.Print_Area" localSheetId="1">'2020'!$B$1:$D$56</definedName>
    <definedName name="_xlnm.Print_Area" localSheetId="0">'2020 база'!$A$1:$C$50</definedName>
    <definedName name="_xlnm.Print_Area" localSheetId="3">'2021'!$B$1:$D$56</definedName>
    <definedName name="_xlnm.Print_Area" localSheetId="2">'2021 база'!$A$1:$C$47</definedName>
    <definedName name="_xlnm.Print_Area" localSheetId="5">'2022'!$B$1:$D$56</definedName>
    <definedName name="_xlnm.Print_Area" localSheetId="4">'2022 база'!$A$1:$C$47</definedName>
  </definedNames>
  <calcPr calcId="124519" refMode="R1C1"/>
</workbook>
</file>

<file path=xl/calcChain.xml><?xml version="1.0" encoding="utf-8"?>
<calcChain xmlns="http://schemas.openxmlformats.org/spreadsheetml/2006/main">
  <c r="D19" i="35"/>
  <c r="D20" s="1"/>
  <c r="D26"/>
  <c r="D21"/>
  <c r="D15"/>
  <c r="C19" i="34"/>
  <c r="C14"/>
  <c r="C12"/>
  <c r="C13" s="1"/>
  <c r="C10" s="1"/>
  <c r="D19" i="33"/>
  <c r="D20" s="1"/>
  <c r="D26"/>
  <c r="D21"/>
  <c r="D15"/>
  <c r="C19" i="32"/>
  <c r="C14"/>
  <c r="C12"/>
  <c r="C13" s="1"/>
  <c r="C10" s="1"/>
  <c r="D19" i="24"/>
  <c r="D48" i="35" l="1"/>
  <c r="D51" s="1"/>
  <c r="D52" s="1"/>
  <c r="D17"/>
  <c r="C40" i="34"/>
  <c r="C43" s="1"/>
  <c r="C44" s="1"/>
  <c r="D48" i="33"/>
  <c r="D51" s="1"/>
  <c r="D52" s="1"/>
  <c r="D17"/>
  <c r="C40" i="32"/>
  <c r="C43" s="1"/>
  <c r="C44" s="1"/>
  <c r="D20" i="24"/>
  <c r="D17" s="1"/>
  <c r="D26"/>
  <c r="C22" i="23"/>
  <c r="D21" i="24"/>
  <c r="D15"/>
  <c r="C17" i="23"/>
  <c r="C15"/>
  <c r="C16" s="1"/>
  <c r="C13" s="1"/>
  <c r="D53" i="35" l="1"/>
  <c r="D53" i="33"/>
  <c r="D48" i="24"/>
  <c r="D51" s="1"/>
  <c r="D52" s="1"/>
  <c r="C43" i="23"/>
  <c r="C46" s="1"/>
  <c r="C47" s="1"/>
  <c r="D53" i="24" l="1"/>
</calcChain>
</file>

<file path=xl/sharedStrings.xml><?xml version="1.0" encoding="utf-8"?>
<sst xmlns="http://schemas.openxmlformats.org/spreadsheetml/2006/main" count="294" uniqueCount="69">
  <si>
    <t>Расчет</t>
  </si>
  <si>
    <t>№п/п</t>
  </si>
  <si>
    <t>Наименование затрат</t>
  </si>
  <si>
    <t>Рассчитанное значение (тыс.руб.)</t>
  </si>
  <si>
    <t>Начисления на выплаты по оплате труда</t>
  </si>
  <si>
    <t>Затраты на повышение квалификации основного персонала;</t>
  </si>
  <si>
    <t>Расчетно-нормативные затраты, определенные исходя из норматива  и количественных показателей муниципального задания(в тыс. руб.)</t>
  </si>
  <si>
    <t>Затраты на услуги связи.</t>
  </si>
  <si>
    <t>Затраты на транспортные услуги.</t>
  </si>
  <si>
    <t>Затраты на услуги банков, бухгалтерское обслуживание (связанное с оказанием муниципальной услуги, в случае отсутствия в штатном  расписании Гл. бухгалтера, бухгалтера, кассира).</t>
  </si>
  <si>
    <t>Затраты на услуги в области информационных технологий (в том числе приобретение неисключетельных (пользовательских) прав на программное обеспечение;</t>
  </si>
  <si>
    <t>Затраты на обучение техническим регламентам</t>
  </si>
  <si>
    <t>Затраты на хозяйственный инвентарь, канцелярские товаты, расходные материалы к компьютерной и оргтехнике;</t>
  </si>
  <si>
    <t>Затраты на приобретение основных средств</t>
  </si>
  <si>
    <t>Затраты на коммунальные услуги.</t>
  </si>
  <si>
    <t>Затраты на охрану (обслуживание систем видеонаблюдения, тревожных кнопок, контроля доступа в здание)</t>
  </si>
  <si>
    <t>Затраты на противопожарную безопасность (обслуживание оборудования, систем ОПС и т.п.)</t>
  </si>
  <si>
    <t>Затраты на санитарную обработку помещений;</t>
  </si>
  <si>
    <t>Затраты на вывоз ТБО</t>
  </si>
  <si>
    <t xml:space="preserve">Итого: </t>
  </si>
  <si>
    <t>Затраты на приобретение моющих и дезинфицирующих средств</t>
  </si>
  <si>
    <t xml:space="preserve">Затраты на  содержание  объектов недвижимогои особо ценного  движимого имущества,необходимого для выполнения муниципального задания </t>
  </si>
  <si>
    <t>Затраты на общехозяйственные нужды на оказание муниципальных услуг.</t>
  </si>
  <si>
    <t>Иные затраты, непосредственно связанные с оказанием муниципальной услуги:</t>
  </si>
  <si>
    <t>Затраты на текущий ремонт и техническое обслуживание недвижимого и особо ценного движимого имущества</t>
  </si>
  <si>
    <t>ВСЕГО ФОТ.</t>
  </si>
  <si>
    <t>Затраты на оплату труда, в том числе начисления на выплаты по оплате труда работников, непосредственно связанных с оказанием муниципальной услуги</t>
  </si>
  <si>
    <t xml:space="preserve"> расчетно-нормативной затраты на оказания услуг</t>
  </si>
  <si>
    <t xml:space="preserve">Затраты на оплату труда </t>
  </si>
  <si>
    <t xml:space="preserve">Объем муниципального задания </t>
  </si>
  <si>
    <t xml:space="preserve">                                 </t>
  </si>
  <si>
    <t>2020г.</t>
  </si>
  <si>
    <t>Затраты на аренду</t>
  </si>
  <si>
    <t>Расчетно-нормативная стоимость предоставления единицы оказанных  услуг ( в рублях)</t>
  </si>
  <si>
    <t>Затраты на приобретение предметов для хозяйственных целей</t>
  </si>
  <si>
    <t>2021г.</t>
  </si>
  <si>
    <t>Расчет произведен методом  наиболее эффективного учреждения.</t>
  </si>
  <si>
    <t>Затраты на приобретение материальных запасов, потребляемых в процессе оказания услуги</t>
  </si>
  <si>
    <t>Затраты на командировки основного персонала,связанные с оказанием услуг</t>
  </si>
  <si>
    <t>Затраты на услуги по медосмотру  персонала</t>
  </si>
  <si>
    <t>Затраты на приобретение  призов, сувенирной продукции и т.д. на проведение  культурно-массовых мероприятий</t>
  </si>
  <si>
    <t>Затраты на оплату услуг по художественному оформлению мероприятий</t>
  </si>
  <si>
    <t>Нормативные затраты на оказания услуг</t>
  </si>
  <si>
    <t>Базовая расчетно-нормативная стоимость предоставления единицы оказанных  услуг ( в рублях)</t>
  </si>
  <si>
    <t xml:space="preserve">Отраслевой корректирующий  коэффициент </t>
  </si>
  <si>
    <t>Территориальный корректирующий коэффициент на оплату труда и  коммунальные услуги  и содержание недвижимого имущества</t>
  </si>
  <si>
    <t>Нормативные затраты на выполнения работ</t>
  </si>
  <si>
    <t>Затраты на оплату труда, в том числе начисления на выплаты по оплате труда работников, непосредственно связанных с выполнением работ</t>
  </si>
  <si>
    <t>Затраты на приобретение материальных запасов, потребляемых в процессе выполнения работы</t>
  </si>
  <si>
    <t>Затраты на командировки основного персонала,связанные с выполнением работы</t>
  </si>
  <si>
    <t xml:space="preserve">  </t>
  </si>
  <si>
    <t>Итого нормативные затраты</t>
  </si>
  <si>
    <t>Затраты на уборку помещений,  в случае отсутствия в штатном  расписании уборщиков служебных помещений.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</si>
  <si>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</si>
  <si>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2022г.</t>
  </si>
  <si>
    <t>Затраты на приобретение   строительных материалов</t>
  </si>
  <si>
    <t>к постановлению Администрации Калитвенского</t>
  </si>
  <si>
    <t>сельского поселения от   "____" __________ 2020г. № ____</t>
  </si>
  <si>
    <t xml:space="preserve">нормативных затрат на оказание услуг, выполнение  работ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2020 год  </t>
  </si>
  <si>
    <t xml:space="preserve">базового норматива на оказание услуг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2020 год   </t>
  </si>
  <si>
    <t xml:space="preserve">базового норматива на оказание услуг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2021 год   </t>
  </si>
  <si>
    <t xml:space="preserve">нормативных затрат на оказание услуг, выполнение  работ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2021 год  </t>
  </si>
  <si>
    <t xml:space="preserve">базового норматива на оказание услуг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2022 год   </t>
  </si>
  <si>
    <t xml:space="preserve">нормативных затрат на оказание услуг, выполнение  работ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2022 год  </t>
  </si>
  <si>
    <t>Иные затраты, непосредственно связанные с выполнением работ</t>
  </si>
  <si>
    <t>Затраты на общехозяйственные нужды на выполнение работ</t>
  </si>
  <si>
    <t xml:space="preserve"> расчетно-нормативной затраты на выполнение  работ</t>
  </si>
  <si>
    <t>Расчетно-нормативная стоимость  единицы работ ( в рублях)</t>
  </si>
  <si>
    <t>Приложение  1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</si>
</sst>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right"/>
    </xf>
    <xf numFmtId="4" fontId="4" fillId="0" borderId="4" xfId="0" applyNumberFormat="1" applyFont="1" applyBorder="1" applyAlignment="1">
      <alignment horizontal="center" wrapText="1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4" fontId="5" fillId="0" borderId="0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wrapText="1"/>
    </xf>
    <xf numFmtId="4" fontId="7" fillId="0" borderId="0" xfId="0" applyNumberFormat="1" applyFont="1" applyBorder="1"/>
    <xf numFmtId="1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4" fontId="5" fillId="0" borderId="4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5" fillId="0" borderId="2" xfId="0" applyNumberFormat="1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3" fontId="5" fillId="0" borderId="4" xfId="0" applyNumberFormat="1" applyFont="1" applyBorder="1" applyAlignment="1">
      <alignment vertical="top" wrapText="1"/>
    </xf>
    <xf numFmtId="0" fontId="9" fillId="0" borderId="0" xfId="0" applyFont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4" fontId="5" fillId="0" borderId="4" xfId="0" applyNumberFormat="1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horizontal="left"/>
    </xf>
    <xf numFmtId="1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 wrapText="1"/>
    </xf>
    <xf numFmtId="164" fontId="4" fillId="0" borderId="4" xfId="0" applyNumberFormat="1" applyFont="1" applyBorder="1" applyAlignment="1">
      <alignment vertical="top" wrapText="1"/>
    </xf>
    <xf numFmtId="0" fontId="9" fillId="0" borderId="0" xfId="0" applyFont="1" applyAlignment="1">
      <alignment horizontal="right" wrapText="1"/>
    </xf>
    <xf numFmtId="4" fontId="5" fillId="0" borderId="4" xfId="0" applyNumberFormat="1" applyFont="1" applyBorder="1" applyAlignment="1">
      <alignment vertical="top" wrapText="1"/>
    </xf>
    <xf numFmtId="164" fontId="6" fillId="0" borderId="4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0"/>
  <sheetViews>
    <sheetView tabSelected="1" zoomScaleSheetLayoutView="100" workbookViewId="0">
      <selection activeCell="J10" sqref="J10"/>
    </sheetView>
  </sheetViews>
  <sheetFormatPr defaultRowHeight="12.75"/>
  <cols>
    <col min="1" max="1" width="8.7109375" customWidth="1"/>
    <col min="2" max="2" width="90.28515625" style="1" customWidth="1"/>
    <col min="3" max="3" width="21.7109375" style="2" customWidth="1"/>
  </cols>
  <sheetData>
    <row r="1" spans="1:3" ht="15.75">
      <c r="B1" s="40" t="s">
        <v>68</v>
      </c>
      <c r="C1" s="40"/>
    </row>
    <row r="2" spans="1:3" ht="15.75">
      <c r="B2" s="40" t="s">
        <v>56</v>
      </c>
      <c r="C2" s="40"/>
    </row>
    <row r="3" spans="1:3" ht="13.5" customHeight="1">
      <c r="B3" s="40" t="s">
        <v>57</v>
      </c>
      <c r="C3" s="40"/>
    </row>
    <row r="4" spans="1:3" ht="13.5" customHeight="1">
      <c r="B4" s="26"/>
      <c r="C4" s="26"/>
    </row>
    <row r="5" spans="1:3" ht="16.149999999999999" customHeight="1">
      <c r="A5" s="41" t="s">
        <v>0</v>
      </c>
      <c r="B5" s="41"/>
      <c r="C5" s="41"/>
    </row>
    <row r="6" spans="1:3" ht="30.75" customHeight="1">
      <c r="A6" s="42" t="s">
        <v>59</v>
      </c>
      <c r="B6" s="42"/>
      <c r="C6" s="42"/>
    </row>
    <row r="7" spans="1:3" ht="45.6" customHeight="1">
      <c r="A7" s="42"/>
      <c r="B7" s="42"/>
      <c r="C7" s="42"/>
    </row>
    <row r="8" spans="1:3" ht="20.25" customHeight="1">
      <c r="A8" s="27"/>
      <c r="B8" s="10" t="s">
        <v>36</v>
      </c>
      <c r="C8" s="27"/>
    </row>
    <row r="9" spans="1:3" ht="0.75" customHeight="1">
      <c r="A9" s="5"/>
      <c r="B9" s="6"/>
      <c r="C9" s="7"/>
    </row>
    <row r="10" spans="1:3" ht="56.25" customHeight="1">
      <c r="A10" s="43" t="s">
        <v>1</v>
      </c>
      <c r="B10" s="45" t="s">
        <v>2</v>
      </c>
      <c r="C10" s="28" t="s">
        <v>3</v>
      </c>
    </row>
    <row r="11" spans="1:3" ht="18.75" customHeight="1">
      <c r="A11" s="44"/>
      <c r="B11" s="46"/>
      <c r="C11" s="8" t="s">
        <v>31</v>
      </c>
    </row>
    <row r="12" spans="1:3" s="3" customFormat="1" ht="18.75">
      <c r="A12" s="15">
        <v>1</v>
      </c>
      <c r="B12" s="15">
        <v>2</v>
      </c>
      <c r="C12" s="15">
        <v>3</v>
      </c>
    </row>
    <row r="13" spans="1:3" ht="56.25">
      <c r="A13" s="16">
        <v>1</v>
      </c>
      <c r="B13" s="22" t="s">
        <v>26</v>
      </c>
      <c r="C13" s="18">
        <f>C16</f>
        <v>89.57759999999999</v>
      </c>
    </row>
    <row r="14" spans="1:3" s="4" customFormat="1" ht="18.75">
      <c r="A14" s="16"/>
      <c r="B14" s="18" t="s">
        <v>28</v>
      </c>
      <c r="C14" s="18">
        <v>68.8</v>
      </c>
    </row>
    <row r="15" spans="1:3" s="4" customFormat="1" ht="18.75">
      <c r="A15" s="16"/>
      <c r="B15" s="18" t="s">
        <v>4</v>
      </c>
      <c r="C15" s="18">
        <f>C14*30.2%</f>
        <v>20.7776</v>
      </c>
    </row>
    <row r="16" spans="1:3" s="4" customFormat="1" ht="18.75">
      <c r="A16" s="16"/>
      <c r="B16" s="23" t="s">
        <v>25</v>
      </c>
      <c r="C16" s="18">
        <f>C14+C15</f>
        <v>89.57759999999999</v>
      </c>
    </row>
    <row r="17" spans="1:11" ht="42.75" customHeight="1">
      <c r="A17" s="17">
        <v>2</v>
      </c>
      <c r="B17" s="22" t="s">
        <v>23</v>
      </c>
      <c r="C17" s="18">
        <f>C18+C19+C20+C21</f>
        <v>0</v>
      </c>
    </row>
    <row r="18" spans="1:11" ht="37.5">
      <c r="A18" s="16"/>
      <c r="B18" s="18" t="s">
        <v>37</v>
      </c>
      <c r="C18" s="18">
        <v>0</v>
      </c>
    </row>
    <row r="19" spans="1:11" ht="18.75">
      <c r="A19" s="16"/>
      <c r="B19" s="18" t="s">
        <v>5</v>
      </c>
      <c r="C19" s="18">
        <v>0</v>
      </c>
    </row>
    <row r="20" spans="1:11" ht="37.5">
      <c r="A20" s="16"/>
      <c r="B20" s="18" t="s">
        <v>38</v>
      </c>
      <c r="C20" s="18">
        <v>0</v>
      </c>
    </row>
    <row r="21" spans="1:11" ht="18.75">
      <c r="A21" s="16"/>
      <c r="B21" s="18" t="s">
        <v>39</v>
      </c>
      <c r="C21" s="18">
        <v>0</v>
      </c>
    </row>
    <row r="22" spans="1:11" ht="37.5" customHeight="1">
      <c r="A22" s="17">
        <v>3</v>
      </c>
      <c r="B22" s="22" t="s">
        <v>22</v>
      </c>
      <c r="C22" s="18">
        <f>C23+C24+C25+C26+C27+C28+C29+C30+C31+C32+C33+C34+C35+C36+C37+C38+C39+C40+C41+C42</f>
        <v>31.900000000000006</v>
      </c>
    </row>
    <row r="23" spans="1:11" ht="18.75">
      <c r="A23" s="19"/>
      <c r="B23" s="24" t="s">
        <v>14</v>
      </c>
      <c r="C23" s="18">
        <v>9</v>
      </c>
    </row>
    <row r="24" spans="1:11" ht="56.25">
      <c r="A24" s="19"/>
      <c r="B24" s="24" t="s">
        <v>21</v>
      </c>
      <c r="C24" s="18">
        <v>0</v>
      </c>
      <c r="K24" s="4"/>
    </row>
    <row r="25" spans="1:11" ht="37.5">
      <c r="A25" s="19"/>
      <c r="B25" s="24" t="s">
        <v>24</v>
      </c>
      <c r="C25" s="18">
        <v>0</v>
      </c>
    </row>
    <row r="26" spans="1:11" s="4" customFormat="1" ht="37.5">
      <c r="A26" s="19"/>
      <c r="B26" s="24" t="s">
        <v>15</v>
      </c>
      <c r="C26" s="18">
        <v>0</v>
      </c>
    </row>
    <row r="27" spans="1:11" ht="37.5">
      <c r="A27" s="19"/>
      <c r="B27" s="24" t="s">
        <v>16</v>
      </c>
      <c r="C27" s="18">
        <v>1.3</v>
      </c>
    </row>
    <row r="28" spans="1:11" ht="18.75">
      <c r="A28" s="19"/>
      <c r="B28" s="24" t="s">
        <v>32</v>
      </c>
      <c r="C28" s="18">
        <v>0</v>
      </c>
    </row>
    <row r="29" spans="1:11" ht="37.5">
      <c r="A29" s="19"/>
      <c r="B29" s="24" t="s">
        <v>52</v>
      </c>
      <c r="C29" s="18">
        <v>0</v>
      </c>
    </row>
    <row r="30" spans="1:11" s="4" customFormat="1" ht="34.5" customHeight="1">
      <c r="A30" s="19"/>
      <c r="B30" s="24" t="s">
        <v>40</v>
      </c>
      <c r="C30" s="18">
        <v>0.6</v>
      </c>
    </row>
    <row r="31" spans="1:11" s="4" customFormat="1" ht="18" customHeight="1">
      <c r="A31" s="19"/>
      <c r="B31" s="24" t="s">
        <v>17</v>
      </c>
      <c r="C31" s="18">
        <v>0</v>
      </c>
    </row>
    <row r="32" spans="1:11" s="4" customFormat="1" ht="21" customHeight="1">
      <c r="A32" s="19"/>
      <c r="B32" s="24" t="s">
        <v>7</v>
      </c>
      <c r="C32" s="18">
        <v>0</v>
      </c>
    </row>
    <row r="33" spans="1:8" s="4" customFormat="1" ht="21" customHeight="1">
      <c r="A33" s="19"/>
      <c r="B33" s="24" t="s">
        <v>8</v>
      </c>
      <c r="C33" s="18">
        <v>0</v>
      </c>
    </row>
    <row r="34" spans="1:8" s="4" customFormat="1" ht="54.75" customHeight="1">
      <c r="A34" s="19"/>
      <c r="B34" s="24" t="s">
        <v>9</v>
      </c>
      <c r="C34" s="18">
        <v>19.8</v>
      </c>
    </row>
    <row r="35" spans="1:8" s="4" customFormat="1" ht="57.75" customHeight="1">
      <c r="A35" s="19"/>
      <c r="B35" s="24" t="s">
        <v>10</v>
      </c>
      <c r="C35" s="18">
        <v>0</v>
      </c>
    </row>
    <row r="36" spans="1:8" s="4" customFormat="1" ht="20.25" customHeight="1">
      <c r="A36" s="19"/>
      <c r="B36" s="24" t="s">
        <v>11</v>
      </c>
      <c r="C36" s="18">
        <v>0</v>
      </c>
    </row>
    <row r="37" spans="1:8" s="4" customFormat="1" ht="37.5" customHeight="1">
      <c r="A37" s="19"/>
      <c r="B37" s="24" t="s">
        <v>12</v>
      </c>
      <c r="C37" s="18">
        <v>0.3</v>
      </c>
    </row>
    <row r="38" spans="1:8" s="4" customFormat="1" ht="21.75" customHeight="1">
      <c r="A38" s="19"/>
      <c r="B38" s="24" t="s">
        <v>20</v>
      </c>
      <c r="C38" s="18">
        <v>0</v>
      </c>
    </row>
    <row r="39" spans="1:8" s="4" customFormat="1" ht="18.75" customHeight="1">
      <c r="A39" s="19"/>
      <c r="B39" s="24" t="s">
        <v>34</v>
      </c>
      <c r="C39" s="18">
        <v>0.3</v>
      </c>
    </row>
    <row r="40" spans="1:8" ht="18.75">
      <c r="A40" s="19"/>
      <c r="B40" s="24" t="s">
        <v>55</v>
      </c>
      <c r="C40" s="18">
        <v>0.3</v>
      </c>
    </row>
    <row r="41" spans="1:8" ht="18.75">
      <c r="A41" s="19"/>
      <c r="B41" s="24" t="s">
        <v>13</v>
      </c>
      <c r="C41" s="18">
        <v>0</v>
      </c>
    </row>
    <row r="42" spans="1:8" ht="18.75">
      <c r="A42" s="19"/>
      <c r="B42" s="24" t="s">
        <v>41</v>
      </c>
      <c r="C42" s="18">
        <v>0.3</v>
      </c>
    </row>
    <row r="43" spans="1:8" ht="20.25" customHeight="1">
      <c r="A43" s="19"/>
      <c r="B43" s="18" t="s">
        <v>19</v>
      </c>
      <c r="C43" s="18">
        <f>C13+C17+C22</f>
        <v>121.4776</v>
      </c>
    </row>
    <row r="44" spans="1:8" ht="18" customHeight="1">
      <c r="A44" s="20"/>
      <c r="B44" s="39" t="s">
        <v>27</v>
      </c>
      <c r="C44" s="39"/>
    </row>
    <row r="45" spans="1:8" ht="20.25" customHeight="1">
      <c r="A45" s="20"/>
      <c r="B45" s="18" t="s">
        <v>29</v>
      </c>
      <c r="C45" s="25">
        <v>279</v>
      </c>
    </row>
    <row r="46" spans="1:8" ht="37.5">
      <c r="A46" s="20"/>
      <c r="B46" s="18" t="s">
        <v>6</v>
      </c>
      <c r="C46" s="18">
        <f>C43</f>
        <v>121.4776</v>
      </c>
      <c r="H46" t="s">
        <v>30</v>
      </c>
    </row>
    <row r="47" spans="1:8" ht="37.5">
      <c r="A47" s="21"/>
      <c r="B47" s="18" t="s">
        <v>33</v>
      </c>
      <c r="C47" s="18">
        <f>C46*1000/C45</f>
        <v>435.40358422939067</v>
      </c>
    </row>
    <row r="48" spans="1:8" ht="18.75">
      <c r="A48" s="9"/>
      <c r="B48" s="10"/>
      <c r="C48" s="11"/>
    </row>
    <row r="49" spans="1:3" ht="13.9" customHeight="1">
      <c r="A49" s="12"/>
      <c r="B49" s="13"/>
      <c r="C49" s="14"/>
    </row>
    <row r="50" spans="1:3" ht="18" customHeight="1">
      <c r="A50" s="29"/>
      <c r="B50" s="30"/>
      <c r="C50" s="31"/>
    </row>
  </sheetData>
  <mergeCells count="8">
    <mergeCell ref="B44:C44"/>
    <mergeCell ref="B1:C1"/>
    <mergeCell ref="B2:C2"/>
    <mergeCell ref="B3:C3"/>
    <mergeCell ref="A5:C5"/>
    <mergeCell ref="A6:C7"/>
    <mergeCell ref="A10:A11"/>
    <mergeCell ref="B10:B11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7"/>
  <sheetViews>
    <sheetView zoomScaleSheetLayoutView="100" workbookViewId="0">
      <selection activeCell="C52" sqref="C52"/>
    </sheetView>
  </sheetViews>
  <sheetFormatPr defaultRowHeight="12.75"/>
  <cols>
    <col min="2" max="2" width="8.7109375" customWidth="1"/>
    <col min="3" max="3" width="90.28515625" style="1" customWidth="1"/>
    <col min="4" max="4" width="21.7109375" style="2" customWidth="1"/>
  </cols>
  <sheetData>
    <row r="1" spans="2:4" ht="13.5" customHeight="1"/>
    <row r="2" spans="2:4" ht="16.149999999999999" customHeight="1">
      <c r="B2" s="41" t="s">
        <v>0</v>
      </c>
      <c r="C2" s="41"/>
      <c r="D2" s="41"/>
    </row>
    <row r="3" spans="2:4" ht="30.75" customHeight="1">
      <c r="B3" s="42" t="s">
        <v>58</v>
      </c>
      <c r="C3" s="42"/>
      <c r="D3" s="42"/>
    </row>
    <row r="4" spans="2:4" ht="45.6" customHeight="1">
      <c r="B4" s="42"/>
      <c r="C4" s="42"/>
      <c r="D4" s="42"/>
    </row>
    <row r="5" spans="2:4" ht="20.25" customHeight="1">
      <c r="B5" s="27"/>
      <c r="C5" s="10" t="s">
        <v>36</v>
      </c>
      <c r="D5" s="27"/>
    </row>
    <row r="6" spans="2:4" ht="0.75" customHeight="1">
      <c r="B6" s="5"/>
      <c r="C6" s="6"/>
      <c r="D6" s="7"/>
    </row>
    <row r="7" spans="2:4" ht="56.25" customHeight="1">
      <c r="B7" s="43" t="s">
        <v>1</v>
      </c>
      <c r="C7" s="45" t="s">
        <v>2</v>
      </c>
      <c r="D7" s="28" t="s">
        <v>3</v>
      </c>
    </row>
    <row r="8" spans="2:4" ht="18.75" customHeight="1">
      <c r="B8" s="44"/>
      <c r="C8" s="46"/>
      <c r="D8" s="8" t="s">
        <v>31</v>
      </c>
    </row>
    <row r="9" spans="2:4" s="3" customFormat="1" ht="18.75">
      <c r="B9" s="15">
        <v>1</v>
      </c>
      <c r="C9" s="15">
        <v>2</v>
      </c>
      <c r="D9" s="15">
        <v>3</v>
      </c>
    </row>
    <row r="10" spans="2:4" s="3" customFormat="1" ht="18.75" customHeight="1">
      <c r="B10" s="15"/>
      <c r="C10" s="47" t="s">
        <v>42</v>
      </c>
      <c r="D10" s="47"/>
    </row>
    <row r="11" spans="2:4" s="3" customFormat="1" ht="18.75">
      <c r="B11" s="15"/>
      <c r="C11" s="18" t="s">
        <v>29</v>
      </c>
      <c r="D11" s="25">
        <v>279</v>
      </c>
    </row>
    <row r="12" spans="2:4" s="3" customFormat="1" ht="37.5">
      <c r="B12" s="15"/>
      <c r="C12" s="18" t="s">
        <v>43</v>
      </c>
      <c r="D12" s="18">
        <v>435.4</v>
      </c>
    </row>
    <row r="13" spans="2:4" s="3" customFormat="1" ht="18.75">
      <c r="B13" s="15"/>
      <c r="C13" s="24" t="s">
        <v>44</v>
      </c>
      <c r="D13" s="25">
        <v>1</v>
      </c>
    </row>
    <row r="14" spans="2:4" s="3" customFormat="1" ht="37.5">
      <c r="B14" s="15"/>
      <c r="C14" s="24" t="s">
        <v>45</v>
      </c>
      <c r="D14" s="25">
        <v>1</v>
      </c>
    </row>
    <row r="15" spans="2:4" s="3" customFormat="1" ht="37.5">
      <c r="B15" s="15"/>
      <c r="C15" s="18" t="s">
        <v>6</v>
      </c>
      <c r="D15" s="18">
        <f>D12*D11/1000</f>
        <v>121.47659999999999</v>
      </c>
    </row>
    <row r="16" spans="2:4" s="3" customFormat="1" ht="18.75">
      <c r="B16" s="15"/>
      <c r="C16" s="47" t="s">
        <v>46</v>
      </c>
      <c r="D16" s="47"/>
    </row>
    <row r="17" spans="2:12" ht="56.25">
      <c r="B17" s="32">
        <v>1</v>
      </c>
      <c r="C17" s="22" t="s">
        <v>47</v>
      </c>
      <c r="D17" s="18">
        <f>D20</f>
        <v>1267.0964000000001</v>
      </c>
    </row>
    <row r="18" spans="2:12" s="4" customFormat="1" ht="18.75">
      <c r="B18" s="16"/>
      <c r="C18" s="18" t="s">
        <v>28</v>
      </c>
      <c r="D18" s="38">
        <v>973.2</v>
      </c>
    </row>
    <row r="19" spans="2:12" s="4" customFormat="1" ht="18.75">
      <c r="B19" s="16"/>
      <c r="C19" s="18" t="s">
        <v>4</v>
      </c>
      <c r="D19" s="38">
        <f>D18*30.2%-0.01</f>
        <v>293.89640000000003</v>
      </c>
    </row>
    <row r="20" spans="2:12" s="4" customFormat="1" ht="18.75">
      <c r="B20" s="16"/>
      <c r="C20" s="23" t="s">
        <v>25</v>
      </c>
      <c r="D20" s="18">
        <f>D18+D19</f>
        <v>1267.0964000000001</v>
      </c>
    </row>
    <row r="21" spans="2:12" ht="22.5" customHeight="1">
      <c r="B21" s="34"/>
      <c r="C21" s="22" t="s">
        <v>64</v>
      </c>
      <c r="D21" s="18">
        <f>D22+D23+D24+D25</f>
        <v>0</v>
      </c>
    </row>
    <row r="22" spans="2:12" ht="37.5">
      <c r="B22" s="33">
        <v>3</v>
      </c>
      <c r="C22" s="18" t="s">
        <v>48</v>
      </c>
      <c r="D22" s="18">
        <v>0</v>
      </c>
    </row>
    <row r="23" spans="2:12" ht="18.75">
      <c r="B23" s="34"/>
      <c r="C23" s="18" t="s">
        <v>5</v>
      </c>
      <c r="D23" s="18">
        <v>0</v>
      </c>
    </row>
    <row r="24" spans="2:12" ht="37.5">
      <c r="B24" s="34"/>
      <c r="C24" s="18" t="s">
        <v>49</v>
      </c>
      <c r="D24" s="18">
        <v>0</v>
      </c>
    </row>
    <row r="25" spans="2:12" ht="18.75">
      <c r="B25" s="34"/>
      <c r="C25" s="18" t="s">
        <v>39</v>
      </c>
      <c r="D25" s="18">
        <v>0</v>
      </c>
    </row>
    <row r="26" spans="2:12" ht="21.75" customHeight="1">
      <c r="B26" s="34"/>
      <c r="C26" s="22" t="s">
        <v>65</v>
      </c>
      <c r="D26" s="18">
        <f>D27+D28+D29+D30+D31+D32+D33+D34+D35+D36+D37+D38+D39+D40+D41+D42+D43+D44+D45+D46+D47</f>
        <v>455.9</v>
      </c>
    </row>
    <row r="27" spans="2:12" ht="18.75">
      <c r="B27" s="33">
        <v>4</v>
      </c>
      <c r="C27" s="24" t="s">
        <v>14</v>
      </c>
      <c r="D27" s="18">
        <v>127.2</v>
      </c>
    </row>
    <row r="28" spans="2:12" ht="56.25">
      <c r="B28" s="34"/>
      <c r="C28" s="24" t="s">
        <v>21</v>
      </c>
      <c r="D28" s="18"/>
      <c r="L28" s="4"/>
    </row>
    <row r="29" spans="2:12" ht="37.5">
      <c r="B29" s="34"/>
      <c r="C29" s="24" t="s">
        <v>24</v>
      </c>
      <c r="D29" s="18">
        <v>0</v>
      </c>
    </row>
    <row r="30" spans="2:12" s="4" customFormat="1" ht="37.5">
      <c r="B30" s="34"/>
      <c r="C30" s="24" t="s">
        <v>15</v>
      </c>
      <c r="D30" s="18">
        <v>0</v>
      </c>
    </row>
    <row r="31" spans="2:12" ht="37.5">
      <c r="B31" s="34"/>
      <c r="C31" s="24" t="s">
        <v>16</v>
      </c>
      <c r="D31" s="18">
        <v>18.7</v>
      </c>
    </row>
    <row r="32" spans="2:12" ht="18.75">
      <c r="B32" s="34"/>
      <c r="C32" s="24" t="s">
        <v>32</v>
      </c>
      <c r="D32" s="18">
        <v>0</v>
      </c>
    </row>
    <row r="33" spans="2:13" ht="37.5">
      <c r="B33" s="34"/>
      <c r="C33" s="24" t="s">
        <v>52</v>
      </c>
      <c r="D33" s="18">
        <v>0</v>
      </c>
    </row>
    <row r="34" spans="2:13" s="4" customFormat="1" ht="34.5" customHeight="1">
      <c r="B34" s="34"/>
      <c r="C34" s="24" t="s">
        <v>40</v>
      </c>
      <c r="D34" s="18">
        <v>11.4</v>
      </c>
    </row>
    <row r="35" spans="2:13" s="4" customFormat="1" ht="18" customHeight="1">
      <c r="B35" s="34"/>
      <c r="C35" s="24" t="s">
        <v>17</v>
      </c>
      <c r="D35" s="18">
        <v>0</v>
      </c>
    </row>
    <row r="36" spans="2:13" s="4" customFormat="1" ht="18.75" customHeight="1">
      <c r="B36" s="34"/>
      <c r="C36" s="24" t="s">
        <v>18</v>
      </c>
      <c r="D36" s="18">
        <v>0</v>
      </c>
    </row>
    <row r="37" spans="2:13" s="4" customFormat="1" ht="21" customHeight="1">
      <c r="B37" s="34"/>
      <c r="C37" s="24" t="s">
        <v>7</v>
      </c>
      <c r="D37" s="18">
        <v>0</v>
      </c>
    </row>
    <row r="38" spans="2:13" s="4" customFormat="1" ht="21" customHeight="1">
      <c r="B38" s="34"/>
      <c r="C38" s="24" t="s">
        <v>8</v>
      </c>
      <c r="D38" s="18">
        <v>0</v>
      </c>
    </row>
    <row r="39" spans="2:13" s="4" customFormat="1" ht="54.75" customHeight="1">
      <c r="B39" s="34"/>
      <c r="C39" s="24" t="s">
        <v>9</v>
      </c>
      <c r="D39" s="18">
        <v>280.2</v>
      </c>
    </row>
    <row r="40" spans="2:13" s="4" customFormat="1" ht="57.75" customHeight="1">
      <c r="B40" s="34"/>
      <c r="C40" s="24" t="s">
        <v>10</v>
      </c>
      <c r="D40" s="18">
        <v>0</v>
      </c>
    </row>
    <row r="41" spans="2:13" s="4" customFormat="1" ht="20.25" customHeight="1">
      <c r="B41" s="34"/>
      <c r="C41" s="24" t="s">
        <v>11</v>
      </c>
      <c r="D41" s="18">
        <v>0</v>
      </c>
    </row>
    <row r="42" spans="2:13" s="4" customFormat="1" ht="37.5" customHeight="1">
      <c r="B42" s="34"/>
      <c r="C42" s="24" t="s">
        <v>12</v>
      </c>
      <c r="D42" s="18">
        <v>4.7</v>
      </c>
    </row>
    <row r="43" spans="2:13" s="4" customFormat="1" ht="21.75" customHeight="1">
      <c r="B43" s="34"/>
      <c r="C43" s="24" t="s">
        <v>20</v>
      </c>
      <c r="D43" s="18">
        <v>0</v>
      </c>
    </row>
    <row r="44" spans="2:13" s="4" customFormat="1" ht="18.75" customHeight="1">
      <c r="B44" s="34"/>
      <c r="C44" s="24" t="s">
        <v>34</v>
      </c>
      <c r="D44" s="18">
        <v>0</v>
      </c>
      <c r="M44" s="4" t="s">
        <v>53</v>
      </c>
    </row>
    <row r="45" spans="2:13" ht="18.75">
      <c r="B45" s="34"/>
      <c r="C45" s="24" t="s">
        <v>55</v>
      </c>
      <c r="D45" s="18">
        <v>9</v>
      </c>
    </row>
    <row r="46" spans="2:13" ht="18.75">
      <c r="B46" s="34"/>
      <c r="C46" s="24" t="s">
        <v>13</v>
      </c>
      <c r="D46" s="18">
        <v>0</v>
      </c>
    </row>
    <row r="47" spans="2:13" ht="18.75">
      <c r="B47" s="34"/>
      <c r="C47" s="24" t="s">
        <v>41</v>
      </c>
      <c r="D47" s="18">
        <v>4.7</v>
      </c>
    </row>
    <row r="48" spans="2:13" ht="20.25" customHeight="1">
      <c r="B48" s="34"/>
      <c r="C48" s="18" t="s">
        <v>19</v>
      </c>
      <c r="D48" s="18">
        <f>D20+D26+D21</f>
        <v>1722.9964</v>
      </c>
    </row>
    <row r="49" spans="2:9" ht="18" customHeight="1">
      <c r="B49" s="34"/>
      <c r="C49" s="39" t="s">
        <v>66</v>
      </c>
      <c r="D49" s="39"/>
    </row>
    <row r="50" spans="2:9" ht="20.25" customHeight="1">
      <c r="B50" s="20"/>
      <c r="C50" s="18" t="s">
        <v>29</v>
      </c>
      <c r="D50" s="25">
        <v>283</v>
      </c>
    </row>
    <row r="51" spans="2:9" ht="37.5">
      <c r="B51" s="20"/>
      <c r="C51" s="18" t="s">
        <v>6</v>
      </c>
      <c r="D51" s="18">
        <f>D48</f>
        <v>1722.9964</v>
      </c>
      <c r="I51" t="s">
        <v>30</v>
      </c>
    </row>
    <row r="52" spans="2:9" ht="18.75">
      <c r="B52" s="20"/>
      <c r="C52" s="35" t="s">
        <v>67</v>
      </c>
      <c r="D52" s="18">
        <f>D51*1000/D50</f>
        <v>6088.3265017667845</v>
      </c>
      <c r="G52" t="s">
        <v>50</v>
      </c>
    </row>
    <row r="53" spans="2:9" ht="18.75">
      <c r="B53" s="47" t="s">
        <v>51</v>
      </c>
      <c r="C53" s="47"/>
      <c r="D53" s="36">
        <f>D15+D48</f>
        <v>1844.473</v>
      </c>
    </row>
    <row r="54" spans="2:9" ht="18.75">
      <c r="B54" s="21"/>
      <c r="C54" s="10"/>
      <c r="D54" s="11"/>
    </row>
    <row r="55" spans="2:9" ht="13.9" customHeight="1">
      <c r="B55" s="9"/>
      <c r="C55" s="13"/>
      <c r="D55" s="14"/>
    </row>
    <row r="56" spans="2:9" ht="18" customHeight="1">
      <c r="B56" s="12"/>
      <c r="C56" s="30"/>
      <c r="D56" s="31"/>
    </row>
    <row r="57" spans="2:9" ht="18">
      <c r="B57" s="29"/>
    </row>
  </sheetData>
  <mergeCells count="8">
    <mergeCell ref="C49:D49"/>
    <mergeCell ref="B53:C53"/>
    <mergeCell ref="B2:D2"/>
    <mergeCell ref="B3:D4"/>
    <mergeCell ref="B7:B8"/>
    <mergeCell ref="C7:C8"/>
    <mergeCell ref="C10:D10"/>
    <mergeCell ref="C16:D16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zoomScaleSheetLayoutView="100" workbookViewId="0">
      <selection activeCell="J31" sqref="J31"/>
    </sheetView>
  </sheetViews>
  <sheetFormatPr defaultRowHeight="12.75"/>
  <cols>
    <col min="1" max="1" width="8.7109375" customWidth="1"/>
    <col min="2" max="2" width="90.28515625" style="1" customWidth="1"/>
    <col min="3" max="3" width="21.7109375" style="2" customWidth="1"/>
  </cols>
  <sheetData>
    <row r="1" spans="1:3" ht="13.5" customHeight="1">
      <c r="B1" s="37"/>
      <c r="C1" s="37"/>
    </row>
    <row r="2" spans="1:3" ht="16.149999999999999" customHeight="1">
      <c r="A2" s="41" t="s">
        <v>0</v>
      </c>
      <c r="B2" s="41"/>
      <c r="C2" s="41"/>
    </row>
    <row r="3" spans="1:3" ht="30.75" customHeight="1">
      <c r="A3" s="42" t="s">
        <v>60</v>
      </c>
      <c r="B3" s="42"/>
      <c r="C3" s="42"/>
    </row>
    <row r="4" spans="1:3" ht="45.6" customHeight="1">
      <c r="A4" s="42"/>
      <c r="B4" s="42"/>
      <c r="C4" s="42"/>
    </row>
    <row r="5" spans="1:3" ht="20.25" customHeight="1">
      <c r="A5" s="27"/>
      <c r="B5" s="10" t="s">
        <v>36</v>
      </c>
      <c r="C5" s="27"/>
    </row>
    <row r="6" spans="1:3" ht="0.75" customHeight="1">
      <c r="A6" s="5"/>
      <c r="B6" s="6"/>
      <c r="C6" s="7"/>
    </row>
    <row r="7" spans="1:3" ht="56.25" customHeight="1">
      <c r="A7" s="43" t="s">
        <v>1</v>
      </c>
      <c r="B7" s="45" t="s">
        <v>2</v>
      </c>
      <c r="C7" s="28" t="s">
        <v>3</v>
      </c>
    </row>
    <row r="8" spans="1:3" ht="18.75" customHeight="1">
      <c r="A8" s="44"/>
      <c r="B8" s="46"/>
      <c r="C8" s="8" t="s">
        <v>35</v>
      </c>
    </row>
    <row r="9" spans="1:3" s="3" customFormat="1" ht="18.75">
      <c r="A9" s="15">
        <v>1</v>
      </c>
      <c r="B9" s="15">
        <v>2</v>
      </c>
      <c r="C9" s="15">
        <v>3</v>
      </c>
    </row>
    <row r="10" spans="1:3" ht="56.25">
      <c r="A10" s="16">
        <v>1</v>
      </c>
      <c r="B10" s="22" t="s">
        <v>26</v>
      </c>
      <c r="C10" s="18">
        <f>C13</f>
        <v>67.183199999999999</v>
      </c>
    </row>
    <row r="11" spans="1:3" s="4" customFormat="1" ht="18.75">
      <c r="A11" s="16"/>
      <c r="B11" s="18" t="s">
        <v>28</v>
      </c>
      <c r="C11" s="18">
        <v>51.6</v>
      </c>
    </row>
    <row r="12" spans="1:3" s="4" customFormat="1" ht="18.75">
      <c r="A12" s="16"/>
      <c r="B12" s="18" t="s">
        <v>4</v>
      </c>
      <c r="C12" s="18">
        <f>C11*30.2%</f>
        <v>15.5832</v>
      </c>
    </row>
    <row r="13" spans="1:3" s="4" customFormat="1" ht="18.75">
      <c r="A13" s="16"/>
      <c r="B13" s="23" t="s">
        <v>25</v>
      </c>
      <c r="C13" s="18">
        <f>C11+C12</f>
        <v>67.183199999999999</v>
      </c>
    </row>
    <row r="14" spans="1:3" ht="42.75" customHeight="1">
      <c r="A14" s="17">
        <v>2</v>
      </c>
      <c r="B14" s="22" t="s">
        <v>23</v>
      </c>
      <c r="C14" s="18">
        <f>C15+C16+C17+C18</f>
        <v>0</v>
      </c>
    </row>
    <row r="15" spans="1:3" ht="37.5">
      <c r="A15" s="16"/>
      <c r="B15" s="18" t="s">
        <v>37</v>
      </c>
      <c r="C15" s="18">
        <v>0</v>
      </c>
    </row>
    <row r="16" spans="1:3" ht="18.75">
      <c r="A16" s="16"/>
      <c r="B16" s="18" t="s">
        <v>5</v>
      </c>
      <c r="C16" s="18">
        <v>0</v>
      </c>
    </row>
    <row r="17" spans="1:11" ht="37.5">
      <c r="A17" s="16"/>
      <c r="B17" s="18" t="s">
        <v>38</v>
      </c>
      <c r="C17" s="18">
        <v>0</v>
      </c>
    </row>
    <row r="18" spans="1:11" ht="18.75">
      <c r="A18" s="16"/>
      <c r="B18" s="18" t="s">
        <v>39</v>
      </c>
      <c r="C18" s="18">
        <v>0</v>
      </c>
    </row>
    <row r="19" spans="1:11" ht="37.5" customHeight="1">
      <c r="A19" s="17">
        <v>3</v>
      </c>
      <c r="B19" s="22" t="s">
        <v>22</v>
      </c>
      <c r="C19" s="18">
        <f>C20+C21+C22+C23+C24+C25+C26+C27+C28+C29+C30+C31+C32+C33+C34+C35+C36+C37+C38+C39</f>
        <v>1.9</v>
      </c>
    </row>
    <row r="20" spans="1:11" ht="18.75">
      <c r="A20" s="19"/>
      <c r="B20" s="24" t="s">
        <v>14</v>
      </c>
      <c r="C20" s="18">
        <v>1.9</v>
      </c>
    </row>
    <row r="21" spans="1:11" ht="56.25">
      <c r="A21" s="19"/>
      <c r="B21" s="24" t="s">
        <v>21</v>
      </c>
      <c r="C21" s="18">
        <v>0</v>
      </c>
      <c r="K21" s="4"/>
    </row>
    <row r="22" spans="1:11" ht="37.5">
      <c r="A22" s="19"/>
      <c r="B22" s="24" t="s">
        <v>24</v>
      </c>
      <c r="C22" s="18">
        <v>0</v>
      </c>
    </row>
    <row r="23" spans="1:11" s="4" customFormat="1" ht="37.5">
      <c r="A23" s="19"/>
      <c r="B23" s="24" t="s">
        <v>15</v>
      </c>
      <c r="C23" s="18">
        <v>0</v>
      </c>
    </row>
    <row r="24" spans="1:11" ht="37.5">
      <c r="A24" s="19"/>
      <c r="B24" s="24" t="s">
        <v>16</v>
      </c>
      <c r="C24" s="18">
        <v>0</v>
      </c>
    </row>
    <row r="25" spans="1:11" ht="18.75">
      <c r="A25" s="19"/>
      <c r="B25" s="24" t="s">
        <v>32</v>
      </c>
      <c r="C25" s="18">
        <v>0</v>
      </c>
    </row>
    <row r="26" spans="1:11" ht="37.5">
      <c r="A26" s="19"/>
      <c r="B26" s="24" t="s">
        <v>52</v>
      </c>
      <c r="C26" s="18">
        <v>0</v>
      </c>
    </row>
    <row r="27" spans="1:11" s="4" customFormat="1" ht="34.5" customHeight="1">
      <c r="A27" s="19"/>
      <c r="B27" s="24" t="s">
        <v>40</v>
      </c>
      <c r="C27" s="18">
        <v>0</v>
      </c>
    </row>
    <row r="28" spans="1:11" s="4" customFormat="1" ht="18" customHeight="1">
      <c r="A28" s="19"/>
      <c r="B28" s="24" t="s">
        <v>17</v>
      </c>
      <c r="C28" s="18">
        <v>0</v>
      </c>
    </row>
    <row r="29" spans="1:11" s="4" customFormat="1" ht="21" customHeight="1">
      <c r="A29" s="19"/>
      <c r="B29" s="24" t="s">
        <v>7</v>
      </c>
      <c r="C29" s="18">
        <v>0</v>
      </c>
    </row>
    <row r="30" spans="1:11" s="4" customFormat="1" ht="21" customHeight="1">
      <c r="A30" s="19"/>
      <c r="B30" s="24" t="s">
        <v>8</v>
      </c>
      <c r="C30" s="18">
        <v>0</v>
      </c>
    </row>
    <row r="31" spans="1:11" s="4" customFormat="1" ht="54.75" customHeight="1">
      <c r="A31" s="19"/>
      <c r="B31" s="24" t="s">
        <v>9</v>
      </c>
      <c r="C31" s="18">
        <v>0</v>
      </c>
    </row>
    <row r="32" spans="1:11" s="4" customFormat="1" ht="57.75" customHeight="1">
      <c r="A32" s="19"/>
      <c r="B32" s="24" t="s">
        <v>10</v>
      </c>
      <c r="C32" s="18">
        <v>0</v>
      </c>
    </row>
    <row r="33" spans="1:8" s="4" customFormat="1" ht="20.25" customHeight="1">
      <c r="A33" s="19"/>
      <c r="B33" s="24" t="s">
        <v>11</v>
      </c>
      <c r="C33" s="18">
        <v>0</v>
      </c>
    </row>
    <row r="34" spans="1:8" s="4" customFormat="1" ht="37.5" customHeight="1">
      <c r="A34" s="19"/>
      <c r="B34" s="24" t="s">
        <v>12</v>
      </c>
      <c r="C34" s="18">
        <v>0</v>
      </c>
    </row>
    <row r="35" spans="1:8" s="4" customFormat="1" ht="21.75" customHeight="1">
      <c r="A35" s="19"/>
      <c r="B35" s="24" t="s">
        <v>20</v>
      </c>
      <c r="C35" s="18">
        <v>0</v>
      </c>
    </row>
    <row r="36" spans="1:8" s="4" customFormat="1" ht="18.75" customHeight="1">
      <c r="A36" s="19"/>
      <c r="B36" s="24" t="s">
        <v>34</v>
      </c>
      <c r="C36" s="18">
        <v>0</v>
      </c>
    </row>
    <row r="37" spans="1:8" ht="18.75">
      <c r="A37" s="19"/>
      <c r="B37" s="24" t="s">
        <v>55</v>
      </c>
      <c r="C37" s="18">
        <v>0</v>
      </c>
    </row>
    <row r="38" spans="1:8" ht="18.75">
      <c r="A38" s="19"/>
      <c r="B38" s="24" t="s">
        <v>13</v>
      </c>
      <c r="C38" s="18">
        <v>0</v>
      </c>
    </row>
    <row r="39" spans="1:8" ht="18.75">
      <c r="A39" s="19"/>
      <c r="B39" s="24" t="s">
        <v>41</v>
      </c>
      <c r="C39" s="18">
        <v>0</v>
      </c>
    </row>
    <row r="40" spans="1:8" ht="20.25" customHeight="1">
      <c r="A40" s="19"/>
      <c r="B40" s="18" t="s">
        <v>19</v>
      </c>
      <c r="C40" s="18">
        <f>C10+C14+C19</f>
        <v>69.083200000000005</v>
      </c>
    </row>
    <row r="41" spans="1:8" ht="18" customHeight="1">
      <c r="A41" s="20"/>
      <c r="B41" s="39" t="s">
        <v>27</v>
      </c>
      <c r="C41" s="39"/>
    </row>
    <row r="42" spans="1:8" ht="20.25" customHeight="1">
      <c r="A42" s="20"/>
      <c r="B42" s="18" t="s">
        <v>29</v>
      </c>
      <c r="C42" s="25">
        <v>279</v>
      </c>
    </row>
    <row r="43" spans="1:8" ht="37.5">
      <c r="A43" s="20"/>
      <c r="B43" s="18" t="s">
        <v>6</v>
      </c>
      <c r="C43" s="18">
        <f>C40</f>
        <v>69.083200000000005</v>
      </c>
      <c r="H43" t="s">
        <v>30</v>
      </c>
    </row>
    <row r="44" spans="1:8" ht="37.5">
      <c r="A44" s="21"/>
      <c r="B44" s="18" t="s">
        <v>33</v>
      </c>
      <c r="C44" s="18">
        <f>C43*1000/C42</f>
        <v>247.61003584229394</v>
      </c>
    </row>
    <row r="45" spans="1:8" ht="18.75">
      <c r="A45" s="9"/>
      <c r="B45" s="10"/>
      <c r="C45" s="11"/>
    </row>
    <row r="46" spans="1:8" ht="13.9" customHeight="1">
      <c r="A46" s="12"/>
      <c r="B46" s="13"/>
      <c r="C46" s="14"/>
    </row>
    <row r="47" spans="1:8" ht="18" customHeight="1">
      <c r="A47" s="29"/>
      <c r="B47" s="30"/>
      <c r="C47" s="31"/>
    </row>
  </sheetData>
  <mergeCells count="5">
    <mergeCell ref="B41:C41"/>
    <mergeCell ref="A2:C2"/>
    <mergeCell ref="A3:C4"/>
    <mergeCell ref="A7:A8"/>
    <mergeCell ref="B7:B8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7"/>
  <sheetViews>
    <sheetView topLeftCell="A39" zoomScaleSheetLayoutView="100" workbookViewId="0">
      <selection activeCell="D57" sqref="D57"/>
    </sheetView>
  </sheetViews>
  <sheetFormatPr defaultRowHeight="12.75"/>
  <cols>
    <col min="2" max="2" width="8.7109375" customWidth="1"/>
    <col min="3" max="3" width="90.28515625" style="1" customWidth="1"/>
    <col min="4" max="4" width="21.7109375" style="2" customWidth="1"/>
  </cols>
  <sheetData>
    <row r="1" spans="2:4" ht="13.5" customHeight="1"/>
    <row r="2" spans="2:4" ht="16.149999999999999" customHeight="1">
      <c r="B2" s="41" t="s">
        <v>0</v>
      </c>
      <c r="C2" s="41"/>
      <c r="D2" s="41"/>
    </row>
    <row r="3" spans="2:4" ht="30.75" customHeight="1">
      <c r="B3" s="42" t="s">
        <v>61</v>
      </c>
      <c r="C3" s="42"/>
      <c r="D3" s="42"/>
    </row>
    <row r="4" spans="2:4" ht="45.6" customHeight="1">
      <c r="B4" s="42"/>
      <c r="C4" s="42"/>
      <c r="D4" s="42"/>
    </row>
    <row r="5" spans="2:4" ht="20.25" customHeight="1">
      <c r="B5" s="27"/>
      <c r="C5" s="10" t="s">
        <v>36</v>
      </c>
      <c r="D5" s="27"/>
    </row>
    <row r="6" spans="2:4" ht="0.75" customHeight="1">
      <c r="B6" s="5"/>
      <c r="C6" s="6"/>
      <c r="D6" s="7"/>
    </row>
    <row r="7" spans="2:4" ht="56.25" customHeight="1">
      <c r="B7" s="43" t="s">
        <v>1</v>
      </c>
      <c r="C7" s="45" t="s">
        <v>2</v>
      </c>
      <c r="D7" s="28" t="s">
        <v>3</v>
      </c>
    </row>
    <row r="8" spans="2:4" ht="18.75" customHeight="1">
      <c r="B8" s="44"/>
      <c r="C8" s="46"/>
      <c r="D8" s="8" t="s">
        <v>35</v>
      </c>
    </row>
    <row r="9" spans="2:4" s="3" customFormat="1" ht="18.75">
      <c r="B9" s="15">
        <v>1</v>
      </c>
      <c r="C9" s="15">
        <v>2</v>
      </c>
      <c r="D9" s="15">
        <v>3</v>
      </c>
    </row>
    <row r="10" spans="2:4" s="3" customFormat="1" ht="18.75" customHeight="1">
      <c r="B10" s="15"/>
      <c r="C10" s="47" t="s">
        <v>42</v>
      </c>
      <c r="D10" s="47"/>
    </row>
    <row r="11" spans="2:4" s="3" customFormat="1" ht="18.75">
      <c r="B11" s="15"/>
      <c r="C11" s="18" t="s">
        <v>29</v>
      </c>
      <c r="D11" s="25">
        <v>279</v>
      </c>
    </row>
    <row r="12" spans="2:4" s="3" customFormat="1" ht="37.5">
      <c r="B12" s="15"/>
      <c r="C12" s="18" t="s">
        <v>43</v>
      </c>
      <c r="D12" s="18">
        <v>247.6</v>
      </c>
    </row>
    <row r="13" spans="2:4" s="3" customFormat="1" ht="18.75">
      <c r="B13" s="15"/>
      <c r="C13" s="24" t="s">
        <v>44</v>
      </c>
      <c r="D13" s="25">
        <v>1</v>
      </c>
    </row>
    <row r="14" spans="2:4" s="3" customFormat="1" ht="37.5">
      <c r="B14" s="15"/>
      <c r="C14" s="24" t="s">
        <v>45</v>
      </c>
      <c r="D14" s="25">
        <v>1</v>
      </c>
    </row>
    <row r="15" spans="2:4" s="3" customFormat="1" ht="37.5">
      <c r="B15" s="15"/>
      <c r="C15" s="18" t="s">
        <v>6</v>
      </c>
      <c r="D15" s="18">
        <f>D12*D11/1000</f>
        <v>69.080399999999997</v>
      </c>
    </row>
    <row r="16" spans="2:4" s="3" customFormat="1" ht="18.75">
      <c r="B16" s="15"/>
      <c r="C16" s="47" t="s">
        <v>46</v>
      </c>
      <c r="D16" s="47"/>
    </row>
    <row r="17" spans="2:12" ht="56.25">
      <c r="B17" s="32">
        <v>1</v>
      </c>
      <c r="C17" s="22" t="s">
        <v>47</v>
      </c>
      <c r="D17" s="18">
        <f>D20</f>
        <v>948.899</v>
      </c>
    </row>
    <row r="18" spans="2:12" s="4" customFormat="1" ht="18.75">
      <c r="B18" s="16"/>
      <c r="C18" s="18" t="s">
        <v>28</v>
      </c>
      <c r="D18" s="38">
        <v>729.5</v>
      </c>
    </row>
    <row r="19" spans="2:12" s="4" customFormat="1" ht="18.75">
      <c r="B19" s="16"/>
      <c r="C19" s="18" t="s">
        <v>4</v>
      </c>
      <c r="D19" s="38">
        <f>D18*30.2%-0.91</f>
        <v>219.399</v>
      </c>
    </row>
    <row r="20" spans="2:12" s="4" customFormat="1" ht="18.75">
      <c r="B20" s="16"/>
      <c r="C20" s="23" t="s">
        <v>25</v>
      </c>
      <c r="D20" s="18">
        <f>D18+D19</f>
        <v>948.899</v>
      </c>
    </row>
    <row r="21" spans="2:12" ht="24.75" customHeight="1">
      <c r="B21" s="34"/>
      <c r="C21" s="22" t="s">
        <v>64</v>
      </c>
      <c r="D21" s="18">
        <f>D22+D23+D24+D25</f>
        <v>0</v>
      </c>
    </row>
    <row r="22" spans="2:12" ht="37.5">
      <c r="B22" s="33">
        <v>3</v>
      </c>
      <c r="C22" s="18" t="s">
        <v>48</v>
      </c>
      <c r="D22" s="18">
        <v>0</v>
      </c>
    </row>
    <row r="23" spans="2:12" ht="18.75">
      <c r="B23" s="34"/>
      <c r="C23" s="18" t="s">
        <v>5</v>
      </c>
      <c r="D23" s="18">
        <v>0</v>
      </c>
    </row>
    <row r="24" spans="2:12" ht="37.5">
      <c r="B24" s="34"/>
      <c r="C24" s="18" t="s">
        <v>49</v>
      </c>
      <c r="D24" s="18">
        <v>0</v>
      </c>
    </row>
    <row r="25" spans="2:12" ht="18.75">
      <c r="B25" s="34"/>
      <c r="C25" s="18" t="s">
        <v>39</v>
      </c>
      <c r="D25" s="18">
        <v>0</v>
      </c>
    </row>
    <row r="26" spans="2:12" ht="24" customHeight="1">
      <c r="B26" s="34"/>
      <c r="C26" s="22" t="s">
        <v>65</v>
      </c>
      <c r="D26" s="18">
        <f>D27+D28+D29+D30+D31+D32+D33+D34+D35+D36+D37+D38+D39+D40+D41+D42+D43+D44+D45+D46+D47</f>
        <v>27</v>
      </c>
    </row>
    <row r="27" spans="2:12" ht="18.75">
      <c r="B27" s="33">
        <v>4</v>
      </c>
      <c r="C27" s="24" t="s">
        <v>14</v>
      </c>
      <c r="D27" s="18">
        <v>27</v>
      </c>
    </row>
    <row r="28" spans="2:12" ht="56.25">
      <c r="B28" s="34"/>
      <c r="C28" s="24" t="s">
        <v>21</v>
      </c>
      <c r="D28" s="18"/>
      <c r="L28" s="4"/>
    </row>
    <row r="29" spans="2:12" ht="37.5">
      <c r="B29" s="34"/>
      <c r="C29" s="24" t="s">
        <v>24</v>
      </c>
      <c r="D29" s="18">
        <v>0</v>
      </c>
    </row>
    <row r="30" spans="2:12" s="4" customFormat="1" ht="37.5">
      <c r="B30" s="34"/>
      <c r="C30" s="24" t="s">
        <v>15</v>
      </c>
      <c r="D30" s="18">
        <v>0</v>
      </c>
    </row>
    <row r="31" spans="2:12" ht="37.5">
      <c r="B31" s="34"/>
      <c r="C31" s="24" t="s">
        <v>16</v>
      </c>
      <c r="D31" s="18">
        <v>0</v>
      </c>
    </row>
    <row r="32" spans="2:12" ht="18.75">
      <c r="B32" s="34"/>
      <c r="C32" s="24" t="s">
        <v>32</v>
      </c>
      <c r="D32" s="18">
        <v>0</v>
      </c>
    </row>
    <row r="33" spans="2:13" ht="37.5">
      <c r="B33" s="34"/>
      <c r="C33" s="24" t="s">
        <v>52</v>
      </c>
      <c r="D33" s="18">
        <v>0</v>
      </c>
    </row>
    <row r="34" spans="2:13" s="4" customFormat="1" ht="34.5" customHeight="1">
      <c r="B34" s="34"/>
      <c r="C34" s="24" t="s">
        <v>40</v>
      </c>
      <c r="D34" s="18">
        <v>0</v>
      </c>
    </row>
    <row r="35" spans="2:13" s="4" customFormat="1" ht="18" customHeight="1">
      <c r="B35" s="34"/>
      <c r="C35" s="24" t="s">
        <v>17</v>
      </c>
      <c r="D35" s="18">
        <v>0</v>
      </c>
    </row>
    <row r="36" spans="2:13" s="4" customFormat="1" ht="18.75" customHeight="1">
      <c r="B36" s="34"/>
      <c r="C36" s="24" t="s">
        <v>18</v>
      </c>
      <c r="D36" s="18">
        <v>0</v>
      </c>
    </row>
    <row r="37" spans="2:13" s="4" customFormat="1" ht="21" customHeight="1">
      <c r="B37" s="34"/>
      <c r="C37" s="24" t="s">
        <v>7</v>
      </c>
      <c r="D37" s="18">
        <v>0</v>
      </c>
    </row>
    <row r="38" spans="2:13" s="4" customFormat="1" ht="21" customHeight="1">
      <c r="B38" s="34"/>
      <c r="C38" s="24" t="s">
        <v>8</v>
      </c>
      <c r="D38" s="18">
        <v>0</v>
      </c>
    </row>
    <row r="39" spans="2:13" s="4" customFormat="1" ht="54.75" customHeight="1">
      <c r="B39" s="34"/>
      <c r="C39" s="24" t="s">
        <v>9</v>
      </c>
      <c r="D39" s="18">
        <v>0</v>
      </c>
    </row>
    <row r="40" spans="2:13" s="4" customFormat="1" ht="57.75" customHeight="1">
      <c r="B40" s="34"/>
      <c r="C40" s="24" t="s">
        <v>10</v>
      </c>
      <c r="D40" s="18">
        <v>0</v>
      </c>
    </row>
    <row r="41" spans="2:13" s="4" customFormat="1" ht="20.25" customHeight="1">
      <c r="B41" s="34"/>
      <c r="C41" s="24" t="s">
        <v>11</v>
      </c>
      <c r="D41" s="18">
        <v>0</v>
      </c>
    </row>
    <row r="42" spans="2:13" s="4" customFormat="1" ht="37.5" customHeight="1">
      <c r="B42" s="34"/>
      <c r="C42" s="24" t="s">
        <v>12</v>
      </c>
      <c r="D42" s="18">
        <v>0</v>
      </c>
    </row>
    <row r="43" spans="2:13" s="4" customFormat="1" ht="21.75" customHeight="1">
      <c r="B43" s="34"/>
      <c r="C43" s="24" t="s">
        <v>20</v>
      </c>
      <c r="D43" s="18">
        <v>0</v>
      </c>
    </row>
    <row r="44" spans="2:13" s="4" customFormat="1" ht="18.75" customHeight="1">
      <c r="B44" s="34"/>
      <c r="C44" s="24" t="s">
        <v>34</v>
      </c>
      <c r="D44" s="18">
        <v>0</v>
      </c>
      <c r="M44" s="4" t="s">
        <v>53</v>
      </c>
    </row>
    <row r="45" spans="2:13" ht="18.75">
      <c r="B45" s="34"/>
      <c r="C45" s="24" t="s">
        <v>55</v>
      </c>
      <c r="D45" s="18">
        <v>0</v>
      </c>
    </row>
    <row r="46" spans="2:13" ht="18.75">
      <c r="B46" s="34"/>
      <c r="C46" s="24" t="s">
        <v>13</v>
      </c>
      <c r="D46" s="18">
        <v>0</v>
      </c>
    </row>
    <row r="47" spans="2:13" ht="18.75">
      <c r="B47" s="34"/>
      <c r="C47" s="24" t="s">
        <v>41</v>
      </c>
      <c r="D47" s="18">
        <v>0</v>
      </c>
    </row>
    <row r="48" spans="2:13" ht="20.25" customHeight="1">
      <c r="B48" s="34"/>
      <c r="C48" s="18" t="s">
        <v>19</v>
      </c>
      <c r="D48" s="18">
        <f>D20+D26+D21</f>
        <v>975.899</v>
      </c>
    </row>
    <row r="49" spans="2:9" ht="18" customHeight="1">
      <c r="B49" s="34"/>
      <c r="C49" s="39" t="s">
        <v>66</v>
      </c>
      <c r="D49" s="39"/>
    </row>
    <row r="50" spans="2:9" ht="20.25" customHeight="1">
      <c r="B50" s="20"/>
      <c r="C50" s="18" t="s">
        <v>29</v>
      </c>
      <c r="D50" s="25">
        <v>283</v>
      </c>
    </row>
    <row r="51" spans="2:9" ht="37.5">
      <c r="B51" s="20"/>
      <c r="C51" s="18" t="s">
        <v>6</v>
      </c>
      <c r="D51" s="18">
        <f>D48</f>
        <v>975.899</v>
      </c>
      <c r="I51" t="s">
        <v>30</v>
      </c>
    </row>
    <row r="52" spans="2:9" ht="18.75">
      <c r="B52" s="20"/>
      <c r="C52" s="35" t="s">
        <v>67</v>
      </c>
      <c r="D52" s="18">
        <f>D51*1000/D50</f>
        <v>3448.4063604240282</v>
      </c>
      <c r="G52" t="s">
        <v>50</v>
      </c>
    </row>
    <row r="53" spans="2:9" ht="18.75">
      <c r="B53" s="47" t="s">
        <v>51</v>
      </c>
      <c r="C53" s="47"/>
      <c r="D53" s="36">
        <f>D15+D48</f>
        <v>1044.9793999999999</v>
      </c>
    </row>
    <row r="54" spans="2:9" ht="18.75">
      <c r="B54" s="21"/>
      <c r="C54" s="10"/>
      <c r="D54" s="11"/>
    </row>
    <row r="55" spans="2:9" ht="13.9" customHeight="1">
      <c r="B55" s="9"/>
      <c r="C55" s="13"/>
      <c r="D55" s="14"/>
    </row>
    <row r="56" spans="2:9" ht="18" customHeight="1">
      <c r="B56" s="12"/>
      <c r="C56" s="30"/>
      <c r="D56" s="31"/>
    </row>
    <row r="57" spans="2:9" ht="18">
      <c r="B57" s="29"/>
    </row>
  </sheetData>
  <mergeCells count="8">
    <mergeCell ref="C49:D49"/>
    <mergeCell ref="B53:C53"/>
    <mergeCell ref="B2:D2"/>
    <mergeCell ref="B3:D4"/>
    <mergeCell ref="B7:B8"/>
    <mergeCell ref="C7:C8"/>
    <mergeCell ref="C10:D10"/>
    <mergeCell ref="C16:D16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topLeftCell="A34" zoomScaleSheetLayoutView="100" workbookViewId="0">
      <selection activeCell="F21" sqref="F21"/>
    </sheetView>
  </sheetViews>
  <sheetFormatPr defaultRowHeight="12.75"/>
  <cols>
    <col min="1" max="1" width="8.7109375" customWidth="1"/>
    <col min="2" max="2" width="90.28515625" style="1" customWidth="1"/>
    <col min="3" max="3" width="21.7109375" style="2" customWidth="1"/>
  </cols>
  <sheetData>
    <row r="1" spans="1:3" ht="13.5" customHeight="1">
      <c r="B1" s="37"/>
      <c r="C1" s="37"/>
    </row>
    <row r="2" spans="1:3" ht="16.149999999999999" customHeight="1">
      <c r="A2" s="41" t="s">
        <v>0</v>
      </c>
      <c r="B2" s="41"/>
      <c r="C2" s="41"/>
    </row>
    <row r="3" spans="1:3" ht="30.75" customHeight="1">
      <c r="A3" s="42" t="s">
        <v>62</v>
      </c>
      <c r="B3" s="42"/>
      <c r="C3" s="42"/>
    </row>
    <row r="4" spans="1:3" ht="45.6" customHeight="1">
      <c r="A4" s="42"/>
      <c r="B4" s="42"/>
      <c r="C4" s="42"/>
    </row>
    <row r="5" spans="1:3" ht="20.25" customHeight="1">
      <c r="A5" s="27"/>
      <c r="B5" s="10" t="s">
        <v>36</v>
      </c>
      <c r="C5" s="27"/>
    </row>
    <row r="6" spans="1:3" ht="0.75" customHeight="1">
      <c r="A6" s="5"/>
      <c r="B6" s="6"/>
      <c r="C6" s="7"/>
    </row>
    <row r="7" spans="1:3" ht="56.25" customHeight="1">
      <c r="A7" s="43" t="s">
        <v>1</v>
      </c>
      <c r="B7" s="45" t="s">
        <v>2</v>
      </c>
      <c r="C7" s="28" t="s">
        <v>3</v>
      </c>
    </row>
    <row r="8" spans="1:3" ht="18.75" customHeight="1">
      <c r="A8" s="44"/>
      <c r="B8" s="46"/>
      <c r="C8" s="8" t="s">
        <v>54</v>
      </c>
    </row>
    <row r="9" spans="1:3" s="3" customFormat="1" ht="18.75">
      <c r="A9" s="15">
        <v>1</v>
      </c>
      <c r="B9" s="15">
        <v>2</v>
      </c>
      <c r="C9" s="15">
        <v>3</v>
      </c>
    </row>
    <row r="10" spans="1:3" ht="56.25">
      <c r="A10" s="16">
        <v>1</v>
      </c>
      <c r="B10" s="22" t="s">
        <v>26</v>
      </c>
      <c r="C10" s="18">
        <f>C13</f>
        <v>70.047599999999989</v>
      </c>
    </row>
    <row r="11" spans="1:3" s="4" customFormat="1" ht="18.75">
      <c r="A11" s="16"/>
      <c r="B11" s="18" t="s">
        <v>28</v>
      </c>
      <c r="C11" s="18">
        <v>53.8</v>
      </c>
    </row>
    <row r="12" spans="1:3" s="4" customFormat="1" ht="18.75">
      <c r="A12" s="16"/>
      <c r="B12" s="18" t="s">
        <v>4</v>
      </c>
      <c r="C12" s="18">
        <f>C11*30.2%</f>
        <v>16.247599999999998</v>
      </c>
    </row>
    <row r="13" spans="1:3" s="4" customFormat="1" ht="18.75">
      <c r="A13" s="16"/>
      <c r="B13" s="23" t="s">
        <v>25</v>
      </c>
      <c r="C13" s="18">
        <f>C11+C12</f>
        <v>70.047599999999989</v>
      </c>
    </row>
    <row r="14" spans="1:3" ht="42.75" customHeight="1">
      <c r="A14" s="17">
        <v>2</v>
      </c>
      <c r="B14" s="22" t="s">
        <v>23</v>
      </c>
      <c r="C14" s="18">
        <f>C15+C16+C17+C18</f>
        <v>0</v>
      </c>
    </row>
    <row r="15" spans="1:3" ht="37.5">
      <c r="A15" s="16"/>
      <c r="B15" s="18" t="s">
        <v>37</v>
      </c>
      <c r="C15" s="18">
        <v>0</v>
      </c>
    </row>
    <row r="16" spans="1:3" ht="18.75">
      <c r="A16" s="16"/>
      <c r="B16" s="18" t="s">
        <v>5</v>
      </c>
      <c r="C16" s="18">
        <v>0</v>
      </c>
    </row>
    <row r="17" spans="1:11" ht="37.5">
      <c r="A17" s="16"/>
      <c r="B17" s="18" t="s">
        <v>38</v>
      </c>
      <c r="C17" s="18">
        <v>0</v>
      </c>
    </row>
    <row r="18" spans="1:11" ht="18.75">
      <c r="A18" s="16"/>
      <c r="B18" s="18" t="s">
        <v>39</v>
      </c>
      <c r="C18" s="18">
        <v>0</v>
      </c>
    </row>
    <row r="19" spans="1:11" ht="37.5" customHeight="1">
      <c r="A19" s="17">
        <v>3</v>
      </c>
      <c r="B19" s="22" t="s">
        <v>22</v>
      </c>
      <c r="C19" s="18">
        <f>C20+C21+C22+C23+C24+C25+C26+C27+C28+C29+C30+C31+C32+C33+C34+C35+C36+C37+C38+C39</f>
        <v>2</v>
      </c>
    </row>
    <row r="20" spans="1:11" ht="18.75">
      <c r="A20" s="19"/>
      <c r="B20" s="24" t="s">
        <v>14</v>
      </c>
      <c r="C20" s="18">
        <v>2</v>
      </c>
    </row>
    <row r="21" spans="1:11" ht="56.25">
      <c r="A21" s="19"/>
      <c r="B21" s="24" t="s">
        <v>21</v>
      </c>
      <c r="C21" s="18">
        <v>0</v>
      </c>
      <c r="K21" s="4"/>
    </row>
    <row r="22" spans="1:11" ht="37.5">
      <c r="A22" s="19"/>
      <c r="B22" s="24" t="s">
        <v>24</v>
      </c>
      <c r="C22" s="18">
        <v>0</v>
      </c>
    </row>
    <row r="23" spans="1:11" s="4" customFormat="1" ht="37.5">
      <c r="A23" s="19"/>
      <c r="B23" s="24" t="s">
        <v>15</v>
      </c>
      <c r="C23" s="18">
        <v>0</v>
      </c>
    </row>
    <row r="24" spans="1:11" ht="37.5">
      <c r="A24" s="19"/>
      <c r="B24" s="24" t="s">
        <v>16</v>
      </c>
      <c r="C24" s="18">
        <v>0</v>
      </c>
    </row>
    <row r="25" spans="1:11" ht="18.75">
      <c r="A25" s="19"/>
      <c r="B25" s="24" t="s">
        <v>32</v>
      </c>
      <c r="C25" s="18">
        <v>0</v>
      </c>
    </row>
    <row r="26" spans="1:11" ht="37.5">
      <c r="A26" s="19"/>
      <c r="B26" s="24" t="s">
        <v>52</v>
      </c>
      <c r="C26" s="18">
        <v>0</v>
      </c>
    </row>
    <row r="27" spans="1:11" s="4" customFormat="1" ht="34.5" customHeight="1">
      <c r="A27" s="19"/>
      <c r="B27" s="24" t="s">
        <v>40</v>
      </c>
      <c r="C27" s="18">
        <v>0</v>
      </c>
    </row>
    <row r="28" spans="1:11" s="4" customFormat="1" ht="18" customHeight="1">
      <c r="A28" s="19"/>
      <c r="B28" s="24" t="s">
        <v>17</v>
      </c>
      <c r="C28" s="18">
        <v>0</v>
      </c>
    </row>
    <row r="29" spans="1:11" s="4" customFormat="1" ht="21" customHeight="1">
      <c r="A29" s="19"/>
      <c r="B29" s="24" t="s">
        <v>7</v>
      </c>
      <c r="C29" s="18">
        <v>0</v>
      </c>
    </row>
    <row r="30" spans="1:11" s="4" customFormat="1" ht="21" customHeight="1">
      <c r="A30" s="19"/>
      <c r="B30" s="24" t="s">
        <v>8</v>
      </c>
      <c r="C30" s="18">
        <v>0</v>
      </c>
    </row>
    <row r="31" spans="1:11" s="4" customFormat="1" ht="54.75" customHeight="1">
      <c r="A31" s="19"/>
      <c r="B31" s="24" t="s">
        <v>9</v>
      </c>
      <c r="C31" s="18">
        <v>0</v>
      </c>
    </row>
    <row r="32" spans="1:11" s="4" customFormat="1" ht="57.75" customHeight="1">
      <c r="A32" s="19"/>
      <c r="B32" s="24" t="s">
        <v>10</v>
      </c>
      <c r="C32" s="18">
        <v>0</v>
      </c>
    </row>
    <row r="33" spans="1:8" s="4" customFormat="1" ht="20.25" customHeight="1">
      <c r="A33" s="19"/>
      <c r="B33" s="24" t="s">
        <v>11</v>
      </c>
      <c r="C33" s="18">
        <v>0</v>
      </c>
    </row>
    <row r="34" spans="1:8" s="4" customFormat="1" ht="37.5" customHeight="1">
      <c r="A34" s="19"/>
      <c r="B34" s="24" t="s">
        <v>12</v>
      </c>
      <c r="C34" s="18">
        <v>0</v>
      </c>
    </row>
    <row r="35" spans="1:8" s="4" customFormat="1" ht="21.75" customHeight="1">
      <c r="A35" s="19"/>
      <c r="B35" s="24" t="s">
        <v>20</v>
      </c>
      <c r="C35" s="18">
        <v>0</v>
      </c>
    </row>
    <row r="36" spans="1:8" s="4" customFormat="1" ht="18.75" customHeight="1">
      <c r="A36" s="19"/>
      <c r="B36" s="24" t="s">
        <v>34</v>
      </c>
      <c r="C36" s="18">
        <v>0</v>
      </c>
    </row>
    <row r="37" spans="1:8" ht="18.75">
      <c r="A37" s="19"/>
      <c r="B37" s="24" t="s">
        <v>55</v>
      </c>
      <c r="C37" s="18">
        <v>0</v>
      </c>
    </row>
    <row r="38" spans="1:8" ht="18.75">
      <c r="A38" s="19"/>
      <c r="B38" s="24" t="s">
        <v>13</v>
      </c>
      <c r="C38" s="18">
        <v>0</v>
      </c>
    </row>
    <row r="39" spans="1:8" ht="18.75">
      <c r="A39" s="19"/>
      <c r="B39" s="24" t="s">
        <v>41</v>
      </c>
      <c r="C39" s="18">
        <v>0</v>
      </c>
    </row>
    <row r="40" spans="1:8" ht="20.25" customHeight="1">
      <c r="A40" s="19"/>
      <c r="B40" s="18" t="s">
        <v>19</v>
      </c>
      <c r="C40" s="18">
        <f>C10+C14+C19</f>
        <v>72.047599999999989</v>
      </c>
    </row>
    <row r="41" spans="1:8" ht="18" customHeight="1">
      <c r="A41" s="20"/>
      <c r="B41" s="39" t="s">
        <v>27</v>
      </c>
      <c r="C41" s="39"/>
    </row>
    <row r="42" spans="1:8" ht="20.25" customHeight="1">
      <c r="A42" s="20"/>
      <c r="B42" s="18" t="s">
        <v>29</v>
      </c>
      <c r="C42" s="25">
        <v>279</v>
      </c>
    </row>
    <row r="43" spans="1:8" ht="37.5">
      <c r="A43" s="20"/>
      <c r="B43" s="18" t="s">
        <v>6</v>
      </c>
      <c r="C43" s="18">
        <f>C40</f>
        <v>72.047599999999989</v>
      </c>
      <c r="H43" t="s">
        <v>30</v>
      </c>
    </row>
    <row r="44" spans="1:8" ht="37.5">
      <c r="A44" s="21"/>
      <c r="B44" s="18" t="s">
        <v>33</v>
      </c>
      <c r="C44" s="18">
        <f>C43*1000/C42</f>
        <v>258.23512544802867</v>
      </c>
    </row>
    <row r="45" spans="1:8" ht="18.75">
      <c r="A45" s="9"/>
      <c r="B45" s="10"/>
      <c r="C45" s="11"/>
    </row>
    <row r="46" spans="1:8" ht="13.9" customHeight="1">
      <c r="A46" s="12"/>
      <c r="B46" s="13"/>
      <c r="C46" s="14"/>
    </row>
    <row r="47" spans="1:8" ht="18" customHeight="1">
      <c r="A47" s="29"/>
      <c r="B47" s="30"/>
      <c r="C47" s="31"/>
    </row>
  </sheetData>
  <mergeCells count="5">
    <mergeCell ref="A2:C2"/>
    <mergeCell ref="A3:C4"/>
    <mergeCell ref="A7:A8"/>
    <mergeCell ref="B7:B8"/>
    <mergeCell ref="B41:C41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7"/>
  <sheetViews>
    <sheetView topLeftCell="A36" zoomScaleSheetLayoutView="100" workbookViewId="0">
      <selection activeCell="C57" sqref="C57"/>
    </sheetView>
  </sheetViews>
  <sheetFormatPr defaultRowHeight="12.75"/>
  <cols>
    <col min="2" max="2" width="8.7109375" customWidth="1"/>
    <col min="3" max="3" width="90.28515625" style="1" customWidth="1"/>
    <col min="4" max="4" width="21.7109375" style="2" customWidth="1"/>
  </cols>
  <sheetData>
    <row r="1" spans="2:4" ht="13.5" customHeight="1"/>
    <row r="2" spans="2:4" ht="16.149999999999999" customHeight="1">
      <c r="B2" s="41" t="s">
        <v>0</v>
      </c>
      <c r="C2" s="41"/>
      <c r="D2" s="41"/>
    </row>
    <row r="3" spans="2:4" ht="30.75" customHeight="1">
      <c r="B3" s="42" t="s">
        <v>63</v>
      </c>
      <c r="C3" s="42"/>
      <c r="D3" s="42"/>
    </row>
    <row r="4" spans="2:4" ht="45.6" customHeight="1">
      <c r="B4" s="42"/>
      <c r="C4" s="42"/>
      <c r="D4" s="42"/>
    </row>
    <row r="5" spans="2:4" ht="20.25" customHeight="1">
      <c r="B5" s="27"/>
      <c r="C5" s="10" t="s">
        <v>36</v>
      </c>
      <c r="D5" s="27"/>
    </row>
    <row r="6" spans="2:4" ht="0.75" customHeight="1">
      <c r="B6" s="5"/>
      <c r="C6" s="6"/>
      <c r="D6" s="7"/>
    </row>
    <row r="7" spans="2:4" ht="56.25" customHeight="1">
      <c r="B7" s="43" t="s">
        <v>1</v>
      </c>
      <c r="C7" s="45" t="s">
        <v>2</v>
      </c>
      <c r="D7" s="28" t="s">
        <v>3</v>
      </c>
    </row>
    <row r="8" spans="2:4" ht="18.75" customHeight="1">
      <c r="B8" s="44"/>
      <c r="C8" s="46"/>
      <c r="D8" s="8" t="s">
        <v>54</v>
      </c>
    </row>
    <row r="9" spans="2:4" s="3" customFormat="1" ht="18.75">
      <c r="B9" s="15">
        <v>1</v>
      </c>
      <c r="C9" s="15">
        <v>2</v>
      </c>
      <c r="D9" s="15">
        <v>3</v>
      </c>
    </row>
    <row r="10" spans="2:4" s="3" customFormat="1" ht="18.75" customHeight="1">
      <c r="B10" s="15"/>
      <c r="C10" s="47" t="s">
        <v>42</v>
      </c>
      <c r="D10" s="47"/>
    </row>
    <row r="11" spans="2:4" s="3" customFormat="1" ht="18.75">
      <c r="B11" s="15"/>
      <c r="C11" s="18" t="s">
        <v>29</v>
      </c>
      <c r="D11" s="25">
        <v>279</v>
      </c>
    </row>
    <row r="12" spans="2:4" s="3" customFormat="1" ht="37.5">
      <c r="B12" s="15"/>
      <c r="C12" s="18" t="s">
        <v>43</v>
      </c>
      <c r="D12" s="18">
        <v>258.2</v>
      </c>
    </row>
    <row r="13" spans="2:4" s="3" customFormat="1" ht="18.75">
      <c r="B13" s="15"/>
      <c r="C13" s="24" t="s">
        <v>44</v>
      </c>
      <c r="D13" s="25">
        <v>1</v>
      </c>
    </row>
    <row r="14" spans="2:4" s="3" customFormat="1" ht="37.5">
      <c r="B14" s="15"/>
      <c r="C14" s="24" t="s">
        <v>45</v>
      </c>
      <c r="D14" s="25">
        <v>1</v>
      </c>
    </row>
    <row r="15" spans="2:4" s="3" customFormat="1" ht="37.5">
      <c r="B15" s="15"/>
      <c r="C15" s="18" t="s">
        <v>6</v>
      </c>
      <c r="D15" s="18">
        <f>D12*D11/1000</f>
        <v>72.037800000000004</v>
      </c>
    </row>
    <row r="16" spans="2:4" s="3" customFormat="1" ht="18.75">
      <c r="B16" s="15"/>
      <c r="C16" s="47" t="s">
        <v>46</v>
      </c>
      <c r="D16" s="47"/>
    </row>
    <row r="17" spans="2:12" ht="56.25">
      <c r="B17" s="32">
        <v>1</v>
      </c>
      <c r="C17" s="22" t="s">
        <v>47</v>
      </c>
      <c r="D17" s="18">
        <f>D20</f>
        <v>991.553</v>
      </c>
    </row>
    <row r="18" spans="2:12" s="4" customFormat="1" ht="18.75">
      <c r="B18" s="16"/>
      <c r="C18" s="18" t="s">
        <v>28</v>
      </c>
      <c r="D18" s="38">
        <v>761.5</v>
      </c>
    </row>
    <row r="19" spans="2:12" s="4" customFormat="1" ht="18.75">
      <c r="B19" s="16"/>
      <c r="C19" s="18" t="s">
        <v>4</v>
      </c>
      <c r="D19" s="38">
        <f>D18*30.2%+0.08</f>
        <v>230.053</v>
      </c>
    </row>
    <row r="20" spans="2:12" s="4" customFormat="1" ht="18.75">
      <c r="B20" s="16"/>
      <c r="C20" s="23" t="s">
        <v>25</v>
      </c>
      <c r="D20" s="18">
        <f>D18+D19</f>
        <v>991.553</v>
      </c>
    </row>
    <row r="21" spans="2:12" ht="24" customHeight="1">
      <c r="B21" s="34"/>
      <c r="C21" s="22" t="s">
        <v>64</v>
      </c>
      <c r="D21" s="18">
        <f>D22+D23+D24+D25</f>
        <v>0</v>
      </c>
    </row>
    <row r="22" spans="2:12" ht="37.5">
      <c r="B22" s="33">
        <v>3</v>
      </c>
      <c r="C22" s="18" t="s">
        <v>48</v>
      </c>
      <c r="D22" s="18">
        <v>0</v>
      </c>
    </row>
    <row r="23" spans="2:12" ht="18.75">
      <c r="B23" s="34"/>
      <c r="C23" s="18" t="s">
        <v>5</v>
      </c>
      <c r="D23" s="18">
        <v>0</v>
      </c>
    </row>
    <row r="24" spans="2:12" ht="37.5">
      <c r="B24" s="34"/>
      <c r="C24" s="18" t="s">
        <v>49</v>
      </c>
      <c r="D24" s="18">
        <v>0</v>
      </c>
    </row>
    <row r="25" spans="2:12" ht="18.75">
      <c r="B25" s="34"/>
      <c r="C25" s="18" t="s">
        <v>39</v>
      </c>
      <c r="D25" s="18">
        <v>0</v>
      </c>
    </row>
    <row r="26" spans="2:12" ht="23.25" customHeight="1">
      <c r="B26" s="34"/>
      <c r="C26" s="22" t="s">
        <v>65</v>
      </c>
      <c r="D26" s="38">
        <f>D27+D28+D29+D30+D31+D32+D33+D34+D35+D36+D37+D38+D39+D40+D41+D42+D43+D44+D45+D46+D47</f>
        <v>27.65</v>
      </c>
    </row>
    <row r="27" spans="2:12" ht="18.75">
      <c r="B27" s="33">
        <v>4</v>
      </c>
      <c r="C27" s="24" t="s">
        <v>14</v>
      </c>
      <c r="D27" s="38">
        <v>27.65</v>
      </c>
    </row>
    <row r="28" spans="2:12" ht="56.25">
      <c r="B28" s="34"/>
      <c r="C28" s="24" t="s">
        <v>21</v>
      </c>
      <c r="D28" s="18"/>
      <c r="L28" s="4"/>
    </row>
    <row r="29" spans="2:12" ht="37.5">
      <c r="B29" s="34"/>
      <c r="C29" s="24" t="s">
        <v>24</v>
      </c>
      <c r="D29" s="18">
        <v>0</v>
      </c>
    </row>
    <row r="30" spans="2:12" s="4" customFormat="1" ht="37.5">
      <c r="B30" s="34"/>
      <c r="C30" s="24" t="s">
        <v>15</v>
      </c>
      <c r="D30" s="18">
        <v>0</v>
      </c>
    </row>
    <row r="31" spans="2:12" ht="37.5">
      <c r="B31" s="34"/>
      <c r="C31" s="24" t="s">
        <v>16</v>
      </c>
      <c r="D31" s="18">
        <v>0</v>
      </c>
    </row>
    <row r="32" spans="2:12" ht="18.75">
      <c r="B32" s="34"/>
      <c r="C32" s="24" t="s">
        <v>32</v>
      </c>
      <c r="D32" s="18">
        <v>0</v>
      </c>
    </row>
    <row r="33" spans="2:13" ht="37.5">
      <c r="B33" s="34"/>
      <c r="C33" s="24" t="s">
        <v>52</v>
      </c>
      <c r="D33" s="18">
        <v>0</v>
      </c>
    </row>
    <row r="34" spans="2:13" s="4" customFormat="1" ht="34.5" customHeight="1">
      <c r="B34" s="34"/>
      <c r="C34" s="24" t="s">
        <v>40</v>
      </c>
      <c r="D34" s="18">
        <v>0</v>
      </c>
    </row>
    <row r="35" spans="2:13" s="4" customFormat="1" ht="18" customHeight="1">
      <c r="B35" s="34"/>
      <c r="C35" s="24" t="s">
        <v>17</v>
      </c>
      <c r="D35" s="18">
        <v>0</v>
      </c>
    </row>
    <row r="36" spans="2:13" s="4" customFormat="1" ht="18.75" customHeight="1">
      <c r="B36" s="34"/>
      <c r="C36" s="24" t="s">
        <v>18</v>
      </c>
      <c r="D36" s="18">
        <v>0</v>
      </c>
    </row>
    <row r="37" spans="2:13" s="4" customFormat="1" ht="21" customHeight="1">
      <c r="B37" s="34"/>
      <c r="C37" s="24" t="s">
        <v>7</v>
      </c>
      <c r="D37" s="18">
        <v>0</v>
      </c>
    </row>
    <row r="38" spans="2:13" s="4" customFormat="1" ht="21" customHeight="1">
      <c r="B38" s="34"/>
      <c r="C38" s="24" t="s">
        <v>8</v>
      </c>
      <c r="D38" s="18">
        <v>0</v>
      </c>
    </row>
    <row r="39" spans="2:13" s="4" customFormat="1" ht="54.75" customHeight="1">
      <c r="B39" s="34"/>
      <c r="C39" s="24" t="s">
        <v>9</v>
      </c>
      <c r="D39" s="18">
        <v>0</v>
      </c>
    </row>
    <row r="40" spans="2:13" s="4" customFormat="1" ht="57.75" customHeight="1">
      <c r="B40" s="34"/>
      <c r="C40" s="24" t="s">
        <v>10</v>
      </c>
      <c r="D40" s="18">
        <v>0</v>
      </c>
    </row>
    <row r="41" spans="2:13" s="4" customFormat="1" ht="20.25" customHeight="1">
      <c r="B41" s="34"/>
      <c r="C41" s="24" t="s">
        <v>11</v>
      </c>
      <c r="D41" s="18">
        <v>0</v>
      </c>
    </row>
    <row r="42" spans="2:13" s="4" customFormat="1" ht="37.5" customHeight="1">
      <c r="B42" s="34"/>
      <c r="C42" s="24" t="s">
        <v>12</v>
      </c>
      <c r="D42" s="18">
        <v>0</v>
      </c>
    </row>
    <row r="43" spans="2:13" s="4" customFormat="1" ht="21.75" customHeight="1">
      <c r="B43" s="34"/>
      <c r="C43" s="24" t="s">
        <v>20</v>
      </c>
      <c r="D43" s="18">
        <v>0</v>
      </c>
    </row>
    <row r="44" spans="2:13" s="4" customFormat="1" ht="18.75" customHeight="1">
      <c r="B44" s="34"/>
      <c r="C44" s="24" t="s">
        <v>34</v>
      </c>
      <c r="D44" s="18">
        <v>0</v>
      </c>
      <c r="M44" s="4" t="s">
        <v>53</v>
      </c>
    </row>
    <row r="45" spans="2:13" ht="18.75">
      <c r="B45" s="34"/>
      <c r="C45" s="24" t="s">
        <v>55</v>
      </c>
      <c r="D45" s="18">
        <v>0</v>
      </c>
    </row>
    <row r="46" spans="2:13" ht="18.75">
      <c r="B46" s="34"/>
      <c r="C46" s="24" t="s">
        <v>13</v>
      </c>
      <c r="D46" s="18">
        <v>0</v>
      </c>
    </row>
    <row r="47" spans="2:13" ht="18.75">
      <c r="B47" s="34"/>
      <c r="C47" s="24" t="s">
        <v>41</v>
      </c>
      <c r="D47" s="18">
        <v>0</v>
      </c>
    </row>
    <row r="48" spans="2:13" ht="20.25" customHeight="1">
      <c r="B48" s="34"/>
      <c r="C48" s="18" t="s">
        <v>19</v>
      </c>
      <c r="D48" s="18">
        <f>D20+D26+D21</f>
        <v>1019.203</v>
      </c>
    </row>
    <row r="49" spans="2:9" ht="18" customHeight="1">
      <c r="B49" s="34"/>
      <c r="C49" s="39" t="s">
        <v>66</v>
      </c>
      <c r="D49" s="39"/>
    </row>
    <row r="50" spans="2:9" ht="20.25" customHeight="1">
      <c r="B50" s="20"/>
      <c r="C50" s="18" t="s">
        <v>29</v>
      </c>
      <c r="D50" s="25">
        <v>283</v>
      </c>
    </row>
    <row r="51" spans="2:9" ht="37.5">
      <c r="B51" s="20"/>
      <c r="C51" s="18" t="s">
        <v>6</v>
      </c>
      <c r="D51" s="18">
        <f>D48</f>
        <v>1019.203</v>
      </c>
      <c r="I51" t="s">
        <v>30</v>
      </c>
    </row>
    <row r="52" spans="2:9" ht="18.75">
      <c r="B52" s="20"/>
      <c r="C52" s="35" t="s">
        <v>67</v>
      </c>
      <c r="D52" s="18">
        <f>D51*1000/D50</f>
        <v>3601.4240282685514</v>
      </c>
      <c r="G52" t="s">
        <v>50</v>
      </c>
    </row>
    <row r="53" spans="2:9" ht="18.75">
      <c r="B53" s="47" t="s">
        <v>51</v>
      </c>
      <c r="C53" s="47"/>
      <c r="D53" s="36">
        <f>D15+D48</f>
        <v>1091.2408</v>
      </c>
    </row>
    <row r="54" spans="2:9" ht="18.75">
      <c r="B54" s="21"/>
      <c r="C54" s="10"/>
      <c r="D54" s="11"/>
    </row>
    <row r="55" spans="2:9" ht="13.9" customHeight="1">
      <c r="B55" s="9"/>
      <c r="C55" s="13"/>
      <c r="D55" s="14"/>
    </row>
    <row r="56" spans="2:9" ht="18" customHeight="1">
      <c r="B56" s="12"/>
      <c r="C56" s="30"/>
      <c r="D56" s="31"/>
    </row>
    <row r="57" spans="2:9" ht="18">
      <c r="B57" s="29"/>
    </row>
  </sheetData>
  <mergeCells count="8">
    <mergeCell ref="C49:D49"/>
    <mergeCell ref="B53:C53"/>
    <mergeCell ref="B2:D2"/>
    <mergeCell ref="B3:D4"/>
    <mergeCell ref="B7:B8"/>
    <mergeCell ref="C7:C8"/>
    <mergeCell ref="C10:D10"/>
    <mergeCell ref="C16:D16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2020 база</vt:lpstr>
      <vt:lpstr>2020</vt:lpstr>
      <vt:lpstr>2021 база</vt:lpstr>
      <vt:lpstr>2021</vt:lpstr>
      <vt:lpstr>2022 база</vt:lpstr>
      <vt:lpstr>2022</vt:lpstr>
      <vt:lpstr>'2020'!Заголовки_для_печати</vt:lpstr>
      <vt:lpstr>'2020 база'!Заголовки_для_печати</vt:lpstr>
      <vt:lpstr>'2021'!Заголовки_для_печати</vt:lpstr>
      <vt:lpstr>'2021 база'!Заголовки_для_печати</vt:lpstr>
      <vt:lpstr>'2022'!Заголовки_для_печати</vt:lpstr>
      <vt:lpstr>'2022 база'!Заголовки_для_печати</vt:lpstr>
      <vt:lpstr>'2020'!Область_печати</vt:lpstr>
      <vt:lpstr>'2020 база'!Область_печати</vt:lpstr>
      <vt:lpstr>'2021'!Область_печати</vt:lpstr>
      <vt:lpstr>'2021 база'!Область_печати</vt:lpstr>
      <vt:lpstr>'2022'!Область_печати</vt:lpstr>
      <vt:lpstr>'2022 база'!Область_печати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2021-09-02T12:48:40Z</cp:lastPrinted>
  <dcterms:created xsi:type="dcterms:W3CDTF">2016-05-23T06:24:49Z</dcterms:created>
  <dcterms:modified xsi:type="dcterms:W3CDTF">2021-09-02T12:48:48Z</dcterms:modified>
</cp:coreProperties>
</file>