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80" windowWidth="27795" windowHeight="12225" activeTab="7"/>
  </bookViews>
  <sheets>
    <sheet name="2021 база" sheetId="41" r:id="rId1"/>
    <sheet name="2021 база 31.05.21" sheetId="23" r:id="rId2"/>
    <sheet name="2021" sheetId="42" r:id="rId3"/>
    <sheet name="2021-31.05,21" sheetId="24" r:id="rId4"/>
    <sheet name="2022 база" sheetId="37" r:id="rId5"/>
    <sheet name="2022" sheetId="38" r:id="rId6"/>
    <sheet name="2023 база" sheetId="39" r:id="rId7"/>
    <sheet name="2023" sheetId="40" r:id="rId8"/>
  </sheets>
  <definedNames>
    <definedName name="_xlnm.Print_Titles" localSheetId="2">'2021'!$9:$9</definedName>
    <definedName name="_xlnm.Print_Titles" localSheetId="0">'2021 база'!$12:$12</definedName>
    <definedName name="_xlnm.Print_Titles" localSheetId="1">'2021 база 31.05.21'!$12:$12</definedName>
    <definedName name="_xlnm.Print_Titles" localSheetId="3">'2021-31.05,21'!$9:$9</definedName>
    <definedName name="_xlnm.Print_Titles" localSheetId="5">'2022'!$9:$9</definedName>
    <definedName name="_xlnm.Print_Titles" localSheetId="4">'2022 база'!$9:$9</definedName>
    <definedName name="_xlnm.Print_Titles" localSheetId="7">'2023'!$9:$9</definedName>
    <definedName name="_xlnm.Print_Titles" localSheetId="6">'2023 база'!$9:$9</definedName>
    <definedName name="_xlnm.Print_Area" localSheetId="2">'2021'!$B$1:$D$56</definedName>
    <definedName name="_xlnm.Print_Area" localSheetId="0">'2021 база'!$A$1:$C$50</definedName>
    <definedName name="_xlnm.Print_Area" localSheetId="1">'2021 база 31.05.21'!$A$1:$C$50</definedName>
    <definedName name="_xlnm.Print_Area" localSheetId="3">'2021-31.05,21'!$B$1:$D$56</definedName>
    <definedName name="_xlnm.Print_Area" localSheetId="5">'2022'!$B$1:$D$56</definedName>
    <definedName name="_xlnm.Print_Area" localSheetId="4">'2022 база'!$A$1:$C$47</definedName>
    <definedName name="_xlnm.Print_Area" localSheetId="7">'2023'!$B$1:$D$56</definedName>
    <definedName name="_xlnm.Print_Area" localSheetId="6">'2023 база'!$A$1:$C$47</definedName>
  </definedNames>
  <calcPr calcId="124519" refMode="R1C1"/>
</workbook>
</file>

<file path=xl/calcChain.xml><?xml version="1.0" encoding="utf-8"?>
<calcChain xmlns="http://schemas.openxmlformats.org/spreadsheetml/2006/main">
  <c r="D19" i="24"/>
  <c r="D26" i="42"/>
  <c r="D21"/>
  <c r="D19"/>
  <c r="D20" s="1"/>
  <c r="D15"/>
  <c r="C22" i="41"/>
  <c r="C17"/>
  <c r="C15"/>
  <c r="C16" s="1"/>
  <c r="C13" s="1"/>
  <c r="C43" s="1"/>
  <c r="C46" s="1"/>
  <c r="C47" s="1"/>
  <c r="D48" i="42" l="1"/>
  <c r="D17"/>
  <c r="D26" i="40"/>
  <c r="D21"/>
  <c r="D19"/>
  <c r="D20" s="1"/>
  <c r="D15"/>
  <c r="C19" i="39"/>
  <c r="C14"/>
  <c r="C12"/>
  <c r="C13" s="1"/>
  <c r="C10" s="1"/>
  <c r="D51" i="42" l="1"/>
  <c r="D52" s="1"/>
  <c r="D53"/>
  <c r="C40" i="39"/>
  <c r="C43" s="1"/>
  <c r="C44" s="1"/>
  <c r="D48" i="40"/>
  <c r="D51" s="1"/>
  <c r="D52" s="1"/>
  <c r="D17"/>
  <c r="D53" l="1"/>
  <c r="D19" i="38" l="1"/>
  <c r="C12" i="37"/>
  <c r="C13" s="1"/>
  <c r="C10" s="1"/>
  <c r="D26" i="38"/>
  <c r="D21"/>
  <c r="D20"/>
  <c r="D15"/>
  <c r="C19" i="37"/>
  <c r="C14"/>
  <c r="C40" l="1"/>
  <c r="C43" s="1"/>
  <c r="C44" s="1"/>
  <c r="D48" i="38"/>
  <c r="D51" s="1"/>
  <c r="D52" s="1"/>
  <c r="D17"/>
  <c r="D20" i="24"/>
  <c r="D17" s="1"/>
  <c r="D26"/>
  <c r="C22" i="23"/>
  <c r="D21" i="24"/>
  <c r="D15"/>
  <c r="C17" i="23"/>
  <c r="C15"/>
  <c r="C16" s="1"/>
  <c r="C13" s="1"/>
  <c r="D53" i="38" l="1"/>
  <c r="D48" i="24"/>
  <c r="D51" s="1"/>
  <c r="D52" s="1"/>
  <c r="C43" i="23"/>
  <c r="C46" s="1"/>
  <c r="C47" s="1"/>
  <c r="D53" i="24" l="1"/>
</calcChain>
</file>

<file path=xl/sharedStrings.xml><?xml version="1.0" encoding="utf-8"?>
<sst xmlns="http://schemas.openxmlformats.org/spreadsheetml/2006/main" count="394" uniqueCount="70">
  <si>
    <t>Расчет</t>
  </si>
  <si>
    <t>№п/п</t>
  </si>
  <si>
    <t>Наименование затрат</t>
  </si>
  <si>
    <t>Рассчитанное значение (тыс.руб.)</t>
  </si>
  <si>
    <t>Начисления на выплаты по оплате труда</t>
  </si>
  <si>
    <t>Затраты на повышение квалификации основного персонала;</t>
  </si>
  <si>
    <t>Расчетно-нормативные затраты, определенные исходя из норматива  и количественных показателей муниципального задания(в тыс. руб.)</t>
  </si>
  <si>
    <t>Затраты на услуги связи.</t>
  </si>
  <si>
    <t>Затраты на транспортные услуги.</t>
  </si>
  <si>
    <t>Затраты на услуги банков, бухгалтерское обслуживание (связанное с оказанием муниципальной услуги, в случае отсутствия в штатном  расписании Гл. бухгалтера, бухгалтера, кассира).</t>
  </si>
  <si>
    <t>Затраты на услуги в области информационных технологий (в том числе приобретение неисключетельных (пользовательских) прав на программное обеспечение;</t>
  </si>
  <si>
    <t>Затраты на обучение техническим регламентам</t>
  </si>
  <si>
    <t>Затраты на хозяйственный инвентарь, канцелярские товаты, расходные материалы к компьютерной и оргтехнике;</t>
  </si>
  <si>
    <t>Затраты на приобретение основных средств</t>
  </si>
  <si>
    <t>Затраты на коммунальные услуги.</t>
  </si>
  <si>
    <t>Затраты на охрану (обслуживание систем видеонаблюдения, тревожных кнопок, контроля доступа в здание)</t>
  </si>
  <si>
    <t>Затраты на противопожарную безопасность (обслуживание оборудования, систем ОПС и т.п.)</t>
  </si>
  <si>
    <t>Затраты на санитарную обработку помещений;</t>
  </si>
  <si>
    <t>Затраты на вывоз ТБО</t>
  </si>
  <si>
    <t xml:space="preserve">Итого: </t>
  </si>
  <si>
    <t>Затраты на приобретение моющих и дезинфицирующих средств</t>
  </si>
  <si>
    <t xml:space="preserve">Затраты на  содержание  объектов недвижимогои особо ценного  движимого имущества,необходимого для выполнения муниципального задания </t>
  </si>
  <si>
    <t>Затраты на общехозяйственные нужды на оказание муниципальных услуг.</t>
  </si>
  <si>
    <t>Иные затраты, непосредственно связанные с оказанием муниципальной услуги:</t>
  </si>
  <si>
    <t>Затраты на текущий ремонт и техническое обслуживание недвижимого и особо ценного движимого имущества</t>
  </si>
  <si>
    <t>ВСЕГО ФОТ.</t>
  </si>
  <si>
    <t>Затраты на оплату труда, в том числе начисления на выплаты по оплате труда работников, непосредственно связанных с оказанием муниципальной услуги</t>
  </si>
  <si>
    <t xml:space="preserve"> расчетно-нормативной затраты на оказания услуг</t>
  </si>
  <si>
    <t xml:space="preserve">Затраты на оплату труда </t>
  </si>
  <si>
    <t xml:space="preserve">Объем муниципального задания </t>
  </si>
  <si>
    <t xml:space="preserve">                                 </t>
  </si>
  <si>
    <t>Затраты на аренду</t>
  </si>
  <si>
    <t>Расчетно-нормативная стоимость предоставления единицы оказанных  услуг ( в рублях)</t>
  </si>
  <si>
    <t>Затраты на приобретение предметов для хозяйственных целей</t>
  </si>
  <si>
    <t>2021г.</t>
  </si>
  <si>
    <t>Расчет произведен методом  наиболее эффективного учреждения.</t>
  </si>
  <si>
    <t>Затраты на приобретение материальных запасов, потребляемых в процессе оказания услуги</t>
  </si>
  <si>
    <t>Затраты на командировки основного персонала,связанные с оказанием услуг</t>
  </si>
  <si>
    <t>Затраты на услуги по медосмотру  персонала</t>
  </si>
  <si>
    <t>Затраты на приобретение  призов, сувенирной продукции и т.д. на проведение  культурно-массовых мероприятий</t>
  </si>
  <si>
    <t>Затраты на оплату услуг по художественному оформлению мероприятий</t>
  </si>
  <si>
    <t>Нормативные затраты на оказания услуг</t>
  </si>
  <si>
    <t>Базовая расчетно-нормативная стоимость предоставления единицы оказанных  услуг ( в рублях)</t>
  </si>
  <si>
    <t xml:space="preserve">Отраслевой корректирующий  коэффициент </t>
  </si>
  <si>
    <t>Территориальный корректирующий коэффициент на оплату труда и  коммунальные услуги  и содержание недвижимого имущества</t>
  </si>
  <si>
    <t>Нормативные затраты на выполнения работ</t>
  </si>
  <si>
    <t>Затраты на оплату труда, в том числе начисления на выплаты по оплате труда работников, непосредственно связанных с выполнением работ</t>
  </si>
  <si>
    <t>Затраты на приобретение материальных запасов, потребляемых в процессе выполнения работы</t>
  </si>
  <si>
    <t>Затраты на командировки основного персонала,связанные с выполнением работы</t>
  </si>
  <si>
    <t xml:space="preserve">  </t>
  </si>
  <si>
    <t>Итого нормативные затраты</t>
  </si>
  <si>
    <t>Затраты на уборку помещений,  в случае отсутствия в штатном  расписании уборщиков служебных помещений.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</si>
  <si>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</si>
  <si>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Затраты на приобретение   строительных материалов</t>
  </si>
  <si>
    <t>Приложение   № ____</t>
  </si>
  <si>
    <t>к постановлению Администрации Калитвенского</t>
  </si>
  <si>
    <t xml:space="preserve">нормативных затрат на оказание услуг, выполнение  работ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2021 год  </t>
  </si>
  <si>
    <t>Иные затраты, непосредственно связанные с выполнением работ</t>
  </si>
  <si>
    <t>Затраты на общехозяйственные нужды на выполнение работ</t>
  </si>
  <si>
    <t xml:space="preserve"> расчетно-нормативной затраты на выполнение  работ</t>
  </si>
  <si>
    <t>Расчетно-нормативная стоимость  единицы работ ( в рублях)</t>
  </si>
  <si>
    <t xml:space="preserve">базового норматива на оказание услуг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2021год   </t>
  </si>
  <si>
    <t>2023г.</t>
  </si>
  <si>
    <t xml:space="preserve">нормативных затрат на оказание услуг, выполнение  работ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2023 год  </t>
  </si>
  <si>
    <t>сельского поселения от   "____" __________ 202_г. № ____</t>
  </si>
  <si>
    <t>2022г.</t>
  </si>
  <si>
    <t xml:space="preserve">базового норматива на оказание услуг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2022год   </t>
  </si>
  <si>
    <t xml:space="preserve">нормативных затрат на оказание услуг, выполнение  работ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2022 год  </t>
  </si>
  <si>
    <t xml:space="preserve">базового норматива на оказание услуг                                                                                                                                                                                                    муниципальным  учреждением культуры Калитвенского  сельского поселения  "Калитвенский центр культуры и спорта" на 2023год   </t>
  </si>
  <si>
    <t>Приложение   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</si>
</sst>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right"/>
    </xf>
    <xf numFmtId="4" fontId="4" fillId="0" borderId="4" xfId="0" applyNumberFormat="1" applyFont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Border="1" applyAlignment="1">
      <alignment wrapText="1"/>
    </xf>
    <xf numFmtId="4" fontId="5" fillId="0" borderId="0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4" fontId="7" fillId="0" borderId="0" xfId="0" applyNumberFormat="1" applyFont="1" applyBorder="1"/>
    <xf numFmtId="1" fontId="5" fillId="0" borderId="4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4" fontId="5" fillId="0" borderId="4" xfId="0" applyNumberFormat="1" applyFont="1" applyBorder="1" applyAlignment="1">
      <alignment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5" fillId="0" borderId="2" xfId="0" applyNumberFormat="1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3" fontId="5" fillId="0" borderId="4" xfId="0" applyNumberFormat="1" applyFont="1" applyBorder="1" applyAlignment="1">
      <alignment vertical="top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4" fontId="5" fillId="0" borderId="4" xfId="0" applyNumberFormat="1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horizontal="left"/>
    </xf>
    <xf numFmtId="1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 wrapText="1"/>
    </xf>
    <xf numFmtId="164" fontId="4" fillId="0" borderId="4" xfId="0" applyNumberFormat="1" applyFont="1" applyBorder="1" applyAlignment="1">
      <alignment vertical="top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3" fontId="5" fillId="0" borderId="4" xfId="0" applyNumberFormat="1" applyFont="1" applyFill="1" applyBorder="1" applyAlignment="1">
      <alignment vertical="top" wrapText="1"/>
    </xf>
    <xf numFmtId="0" fontId="0" fillId="0" borderId="0" xfId="0" applyFill="1"/>
    <xf numFmtId="0" fontId="5" fillId="0" borderId="4" xfId="0" applyFont="1" applyFill="1" applyBorder="1" applyAlignment="1">
      <alignment wrapText="1"/>
    </xf>
    <xf numFmtId="164" fontId="5" fillId="0" borderId="4" xfId="0" applyNumberFormat="1" applyFont="1" applyFill="1" applyBorder="1" applyAlignment="1">
      <alignment vertical="top" wrapText="1"/>
    </xf>
    <xf numFmtId="0" fontId="1" fillId="0" borderId="0" xfId="0" applyFont="1" applyFill="1"/>
    <xf numFmtId="164" fontId="4" fillId="0" borderId="0" xfId="0" applyNumberFormat="1" applyFont="1" applyFill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vertical="top" wrapText="1"/>
    </xf>
    <xf numFmtId="164" fontId="6" fillId="0" borderId="4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zoomScaleSheetLayoutView="100" workbookViewId="0">
      <selection activeCell="E5" sqref="E5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5.75">
      <c r="B1" s="48" t="s">
        <v>69</v>
      </c>
      <c r="C1" s="48"/>
    </row>
    <row r="2" spans="1:3" ht="15.75">
      <c r="B2" s="48" t="s">
        <v>55</v>
      </c>
      <c r="C2" s="48"/>
    </row>
    <row r="3" spans="1:3" ht="13.5" customHeight="1">
      <c r="B3" s="48" t="s">
        <v>64</v>
      </c>
      <c r="C3" s="48"/>
    </row>
    <row r="4" spans="1:3" ht="13.5" customHeight="1">
      <c r="B4" s="38"/>
      <c r="C4" s="38"/>
    </row>
    <row r="5" spans="1:3" ht="16.149999999999999" customHeight="1">
      <c r="A5" s="49" t="s">
        <v>0</v>
      </c>
      <c r="B5" s="49"/>
      <c r="C5" s="49"/>
    </row>
    <row r="6" spans="1:3" ht="30.75" customHeight="1">
      <c r="A6" s="50" t="s">
        <v>61</v>
      </c>
      <c r="B6" s="50"/>
      <c r="C6" s="50"/>
    </row>
    <row r="7" spans="1:3" ht="45.6" customHeight="1">
      <c r="A7" s="50"/>
      <c r="B7" s="50"/>
      <c r="C7" s="50"/>
    </row>
    <row r="8" spans="1:3" ht="20.25" customHeight="1">
      <c r="A8" s="27"/>
      <c r="B8" s="10" t="s">
        <v>35</v>
      </c>
      <c r="C8" s="27"/>
    </row>
    <row r="9" spans="1:3" ht="0.75" customHeight="1">
      <c r="A9" s="5"/>
      <c r="B9" s="6"/>
      <c r="C9" s="7"/>
    </row>
    <row r="10" spans="1:3" ht="56.25" customHeight="1">
      <c r="A10" s="51" t="s">
        <v>1</v>
      </c>
      <c r="B10" s="53" t="s">
        <v>2</v>
      </c>
      <c r="C10" s="28" t="s">
        <v>3</v>
      </c>
    </row>
    <row r="11" spans="1:3" ht="18.75" customHeight="1">
      <c r="A11" s="52"/>
      <c r="B11" s="54"/>
      <c r="C11" s="8" t="s">
        <v>34</v>
      </c>
    </row>
    <row r="12" spans="1:3" s="3" customFormat="1" ht="18.75">
      <c r="A12" s="15">
        <v>1</v>
      </c>
      <c r="B12" s="15">
        <v>2</v>
      </c>
      <c r="C12" s="15">
        <v>3</v>
      </c>
    </row>
    <row r="13" spans="1:3" ht="56.25">
      <c r="A13" s="16">
        <v>1</v>
      </c>
      <c r="B13" s="22" t="s">
        <v>26</v>
      </c>
      <c r="C13" s="18">
        <f>C16</f>
        <v>85.020600000000002</v>
      </c>
    </row>
    <row r="14" spans="1:3" s="4" customFormat="1" ht="18.75">
      <c r="A14" s="16"/>
      <c r="B14" s="18" t="s">
        <v>28</v>
      </c>
      <c r="C14" s="18">
        <v>65.3</v>
      </c>
    </row>
    <row r="15" spans="1:3" s="4" customFormat="1" ht="18.75">
      <c r="A15" s="16"/>
      <c r="B15" s="18" t="s">
        <v>4</v>
      </c>
      <c r="C15" s="18">
        <f>C14*30.2%</f>
        <v>19.720599999999997</v>
      </c>
    </row>
    <row r="16" spans="1:3" s="4" customFormat="1" ht="18.75">
      <c r="A16" s="16"/>
      <c r="B16" s="23" t="s">
        <v>25</v>
      </c>
      <c r="C16" s="18">
        <f>C14+C15</f>
        <v>85.020600000000002</v>
      </c>
    </row>
    <row r="17" spans="1:11" ht="42.75" customHeight="1">
      <c r="A17" s="17">
        <v>2</v>
      </c>
      <c r="B17" s="22" t="s">
        <v>23</v>
      </c>
      <c r="C17" s="18">
        <f>C18+C19+C20+C21</f>
        <v>1.1000000000000001</v>
      </c>
    </row>
    <row r="18" spans="1:11" ht="37.5">
      <c r="A18" s="16"/>
      <c r="B18" s="18" t="s">
        <v>36</v>
      </c>
      <c r="C18" s="18">
        <v>0</v>
      </c>
    </row>
    <row r="19" spans="1:11" ht="18.75">
      <c r="A19" s="16"/>
      <c r="B19" s="18" t="s">
        <v>5</v>
      </c>
      <c r="C19" s="18">
        <v>0</v>
      </c>
    </row>
    <row r="20" spans="1:11" ht="37.5">
      <c r="A20" s="16"/>
      <c r="B20" s="18" t="s">
        <v>37</v>
      </c>
      <c r="C20" s="18">
        <v>0</v>
      </c>
    </row>
    <row r="21" spans="1:11" ht="18.75">
      <c r="A21" s="16"/>
      <c r="B21" s="18" t="s">
        <v>38</v>
      </c>
      <c r="C21" s="18">
        <v>1.1000000000000001</v>
      </c>
    </row>
    <row r="22" spans="1:11" ht="37.5" customHeight="1">
      <c r="A22" s="17">
        <v>3</v>
      </c>
      <c r="B22" s="22" t="s">
        <v>22</v>
      </c>
      <c r="C22" s="18">
        <f>C23+C24+C25+C26+C27+C28+C29+C30+C31+C32+C33+C34+C35+C36+C37+C38+C39+C40+C41+C42</f>
        <v>44.899999999999991</v>
      </c>
    </row>
    <row r="23" spans="1:11" ht="18.75">
      <c r="A23" s="19"/>
      <c r="B23" s="24" t="s">
        <v>14</v>
      </c>
      <c r="C23" s="18">
        <v>9.9</v>
      </c>
    </row>
    <row r="24" spans="1:11" ht="56.25">
      <c r="A24" s="19"/>
      <c r="B24" s="24" t="s">
        <v>21</v>
      </c>
      <c r="C24" s="18">
        <v>0</v>
      </c>
      <c r="K24" s="4"/>
    </row>
    <row r="25" spans="1:11" ht="37.5">
      <c r="A25" s="19"/>
      <c r="B25" s="24" t="s">
        <v>24</v>
      </c>
      <c r="C25" s="18">
        <v>0</v>
      </c>
    </row>
    <row r="26" spans="1:11" s="4" customFormat="1" ht="37.5">
      <c r="A26" s="19"/>
      <c r="B26" s="24" t="s">
        <v>15</v>
      </c>
      <c r="C26" s="18">
        <v>0</v>
      </c>
    </row>
    <row r="27" spans="1:11" ht="37.5">
      <c r="A27" s="19"/>
      <c r="B27" s="24" t="s">
        <v>16</v>
      </c>
      <c r="C27" s="18">
        <v>1.4</v>
      </c>
    </row>
    <row r="28" spans="1:11" ht="18.75">
      <c r="A28" s="19"/>
      <c r="B28" s="24" t="s">
        <v>31</v>
      </c>
      <c r="C28" s="18">
        <v>0</v>
      </c>
    </row>
    <row r="29" spans="1:11" ht="37.5">
      <c r="A29" s="19"/>
      <c r="B29" s="24" t="s">
        <v>51</v>
      </c>
      <c r="C29" s="18">
        <v>0</v>
      </c>
    </row>
    <row r="30" spans="1:11" s="4" customFormat="1" ht="34.5" customHeight="1">
      <c r="A30" s="19"/>
      <c r="B30" s="24" t="s">
        <v>39</v>
      </c>
      <c r="C30" s="18">
        <v>7.6</v>
      </c>
    </row>
    <row r="31" spans="1:11" s="4" customFormat="1" ht="18" customHeight="1">
      <c r="A31" s="19"/>
      <c r="B31" s="24" t="s">
        <v>17</v>
      </c>
      <c r="C31" s="18">
        <v>0</v>
      </c>
    </row>
    <row r="32" spans="1:11" s="4" customFormat="1" ht="21" customHeight="1">
      <c r="A32" s="19"/>
      <c r="B32" s="24" t="s">
        <v>7</v>
      </c>
      <c r="C32" s="18">
        <v>0</v>
      </c>
    </row>
    <row r="33" spans="1:8" s="4" customFormat="1" ht="21" customHeight="1">
      <c r="A33" s="19"/>
      <c r="B33" s="24" t="s">
        <v>8</v>
      </c>
      <c r="C33" s="18">
        <v>0</v>
      </c>
    </row>
    <row r="34" spans="1:8" s="4" customFormat="1" ht="54.75" customHeight="1">
      <c r="A34" s="19"/>
      <c r="B34" s="24" t="s">
        <v>9</v>
      </c>
      <c r="C34" s="18">
        <v>22.2</v>
      </c>
    </row>
    <row r="35" spans="1:8" s="4" customFormat="1" ht="57.75" customHeight="1">
      <c r="A35" s="19"/>
      <c r="B35" s="24" t="s">
        <v>10</v>
      </c>
      <c r="C35" s="18">
        <v>0.9</v>
      </c>
    </row>
    <row r="36" spans="1:8" s="4" customFormat="1" ht="20.25" customHeight="1">
      <c r="A36" s="19"/>
      <c r="B36" s="24" t="s">
        <v>11</v>
      </c>
      <c r="C36" s="18">
        <v>0.7</v>
      </c>
    </row>
    <row r="37" spans="1:8" s="4" customFormat="1" ht="37.5" customHeight="1">
      <c r="A37" s="19"/>
      <c r="B37" s="24" t="s">
        <v>12</v>
      </c>
      <c r="C37" s="18">
        <v>0.4</v>
      </c>
    </row>
    <row r="38" spans="1:8" s="4" customFormat="1" ht="21.75" customHeight="1">
      <c r="A38" s="19"/>
      <c r="B38" s="24" t="s">
        <v>20</v>
      </c>
      <c r="C38" s="18">
        <v>0</v>
      </c>
    </row>
    <row r="39" spans="1:8" s="4" customFormat="1" ht="18.75" customHeight="1">
      <c r="A39" s="19"/>
      <c r="B39" s="24" t="s">
        <v>33</v>
      </c>
      <c r="C39" s="18">
        <v>0</v>
      </c>
    </row>
    <row r="40" spans="1:8" ht="18.75">
      <c r="A40" s="19"/>
      <c r="B40" s="24" t="s">
        <v>53</v>
      </c>
      <c r="C40" s="18">
        <v>1.8</v>
      </c>
    </row>
    <row r="41" spans="1:8" ht="18.75">
      <c r="A41" s="19"/>
      <c r="B41" s="24" t="s">
        <v>13</v>
      </c>
      <c r="C41" s="18">
        <v>0</v>
      </c>
    </row>
    <row r="42" spans="1:8" ht="18.75">
      <c r="A42" s="19"/>
      <c r="B42" s="24" t="s">
        <v>40</v>
      </c>
      <c r="C42" s="18">
        <v>0</v>
      </c>
    </row>
    <row r="43" spans="1:8" ht="20.25" customHeight="1">
      <c r="A43" s="19"/>
      <c r="B43" s="18" t="s">
        <v>19</v>
      </c>
      <c r="C43" s="18">
        <f>C13+C17+C22</f>
        <v>131.0206</v>
      </c>
    </row>
    <row r="44" spans="1:8" ht="18" customHeight="1">
      <c r="A44" s="20"/>
      <c r="B44" s="47" t="s">
        <v>27</v>
      </c>
      <c r="C44" s="47"/>
    </row>
    <row r="45" spans="1:8" ht="20.25" customHeight="1">
      <c r="A45" s="20"/>
      <c r="B45" s="18" t="s">
        <v>29</v>
      </c>
      <c r="C45" s="39">
        <v>276</v>
      </c>
      <c r="D45" s="40"/>
      <c r="E45" s="40"/>
    </row>
    <row r="46" spans="1:8" ht="37.5">
      <c r="A46" s="20"/>
      <c r="B46" s="18" t="s">
        <v>6</v>
      </c>
      <c r="C46" s="18">
        <f>C43</f>
        <v>131.0206</v>
      </c>
      <c r="H46" t="s">
        <v>30</v>
      </c>
    </row>
    <row r="47" spans="1:8" ht="37.5">
      <c r="A47" s="21"/>
      <c r="B47" s="18" t="s">
        <v>32</v>
      </c>
      <c r="C47" s="18">
        <f>C46*1000/C45</f>
        <v>474.71231884057971</v>
      </c>
    </row>
    <row r="48" spans="1:8" ht="18.75">
      <c r="A48" s="9"/>
      <c r="B48" s="10"/>
      <c r="C48" s="11"/>
    </row>
    <row r="49" spans="1:3" ht="13.9" customHeight="1">
      <c r="A49" s="12"/>
      <c r="B49" s="13"/>
      <c r="C49" s="14"/>
    </row>
    <row r="50" spans="1:3" ht="18" customHeight="1">
      <c r="A50" s="29"/>
      <c r="B50" s="30"/>
      <c r="C50" s="31"/>
    </row>
  </sheetData>
  <mergeCells count="8">
    <mergeCell ref="B44:C44"/>
    <mergeCell ref="B1:C1"/>
    <mergeCell ref="B2:C2"/>
    <mergeCell ref="B3:C3"/>
    <mergeCell ref="A5:C5"/>
    <mergeCell ref="A6:C7"/>
    <mergeCell ref="A10:A11"/>
    <mergeCell ref="B10:B11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0"/>
  <sheetViews>
    <sheetView zoomScaleSheetLayoutView="100" workbookViewId="0">
      <selection activeCell="B24" sqref="B24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5.75">
      <c r="B1" s="48" t="s">
        <v>54</v>
      </c>
      <c r="C1" s="48"/>
    </row>
    <row r="2" spans="1:3" ht="15.75">
      <c r="B2" s="48" t="s">
        <v>55</v>
      </c>
      <c r="C2" s="48"/>
    </row>
    <row r="3" spans="1:3" ht="13.5" customHeight="1">
      <c r="B3" s="48" t="s">
        <v>64</v>
      </c>
      <c r="C3" s="48"/>
    </row>
    <row r="4" spans="1:3" ht="13.5" customHeight="1">
      <c r="B4" s="26"/>
      <c r="C4" s="26"/>
    </row>
    <row r="5" spans="1:3" ht="16.149999999999999" customHeight="1">
      <c r="A5" s="49" t="s">
        <v>0</v>
      </c>
      <c r="B5" s="49"/>
      <c r="C5" s="49"/>
    </row>
    <row r="6" spans="1:3" ht="30.75" customHeight="1">
      <c r="A6" s="50" t="s">
        <v>61</v>
      </c>
      <c r="B6" s="50"/>
      <c r="C6" s="50"/>
    </row>
    <row r="7" spans="1:3" ht="45.6" customHeight="1">
      <c r="A7" s="50"/>
      <c r="B7" s="50"/>
      <c r="C7" s="50"/>
    </row>
    <row r="8" spans="1:3" ht="20.25" customHeight="1">
      <c r="A8" s="27"/>
      <c r="B8" s="10" t="s">
        <v>35</v>
      </c>
      <c r="C8" s="27"/>
    </row>
    <row r="9" spans="1:3" ht="0.75" customHeight="1">
      <c r="A9" s="5"/>
      <c r="B9" s="6"/>
      <c r="C9" s="7"/>
    </row>
    <row r="10" spans="1:3" ht="56.25" customHeight="1">
      <c r="A10" s="51" t="s">
        <v>1</v>
      </c>
      <c r="B10" s="53" t="s">
        <v>2</v>
      </c>
      <c r="C10" s="28" t="s">
        <v>3</v>
      </c>
    </row>
    <row r="11" spans="1:3" ht="18.75" customHeight="1">
      <c r="A11" s="52"/>
      <c r="B11" s="54"/>
      <c r="C11" s="8" t="s">
        <v>34</v>
      </c>
    </row>
    <row r="12" spans="1:3" s="3" customFormat="1" ht="18.75">
      <c r="A12" s="15">
        <v>1</v>
      </c>
      <c r="B12" s="15">
        <v>2</v>
      </c>
      <c r="C12" s="15">
        <v>3</v>
      </c>
    </row>
    <row r="13" spans="1:3" ht="56.25">
      <c r="A13" s="16">
        <v>1</v>
      </c>
      <c r="B13" s="22" t="s">
        <v>26</v>
      </c>
      <c r="C13" s="18">
        <f>C16</f>
        <v>83.458199999999991</v>
      </c>
    </row>
    <row r="14" spans="1:3" s="4" customFormat="1" ht="18.75">
      <c r="A14" s="16"/>
      <c r="B14" s="18" t="s">
        <v>28</v>
      </c>
      <c r="C14" s="18">
        <v>64.099999999999994</v>
      </c>
    </row>
    <row r="15" spans="1:3" s="4" customFormat="1" ht="18.75">
      <c r="A15" s="16"/>
      <c r="B15" s="18" t="s">
        <v>4</v>
      </c>
      <c r="C15" s="18">
        <f>C14*30.2%</f>
        <v>19.358199999999997</v>
      </c>
    </row>
    <row r="16" spans="1:3" s="4" customFormat="1" ht="18.75">
      <c r="A16" s="16"/>
      <c r="B16" s="23" t="s">
        <v>25</v>
      </c>
      <c r="C16" s="18">
        <f>C14+C15</f>
        <v>83.458199999999991</v>
      </c>
    </row>
    <row r="17" spans="1:11" ht="42.75" customHeight="1">
      <c r="A17" s="17">
        <v>2</v>
      </c>
      <c r="B17" s="22" t="s">
        <v>23</v>
      </c>
      <c r="C17" s="18">
        <f>C18+C19+C20+C21</f>
        <v>0</v>
      </c>
    </row>
    <row r="18" spans="1:11" ht="37.5">
      <c r="A18" s="16"/>
      <c r="B18" s="18" t="s">
        <v>36</v>
      </c>
      <c r="C18" s="18">
        <v>0</v>
      </c>
    </row>
    <row r="19" spans="1:11" ht="18.75">
      <c r="A19" s="16"/>
      <c r="B19" s="18" t="s">
        <v>5</v>
      </c>
      <c r="C19" s="18">
        <v>0</v>
      </c>
    </row>
    <row r="20" spans="1:11" ht="37.5">
      <c r="A20" s="16"/>
      <c r="B20" s="42" t="s">
        <v>37</v>
      </c>
      <c r="C20" s="42">
        <v>0</v>
      </c>
      <c r="D20" s="40"/>
    </row>
    <row r="21" spans="1:11" ht="18.75">
      <c r="A21" s="16"/>
      <c r="B21" s="42" t="s">
        <v>38</v>
      </c>
      <c r="C21" s="42">
        <v>0</v>
      </c>
      <c r="D21" s="40"/>
    </row>
    <row r="22" spans="1:11" ht="37.5" customHeight="1">
      <c r="A22" s="17">
        <v>3</v>
      </c>
      <c r="B22" s="44" t="s">
        <v>22</v>
      </c>
      <c r="C22" s="42">
        <f>C23+C24+C25+C26+C27+C28+C29+C30+C31+C32+C33+C34+C35+C36+C37+C38+C39+C40+C41+C42</f>
        <v>47.900000000000006</v>
      </c>
      <c r="D22" s="40"/>
    </row>
    <row r="23" spans="1:11" ht="18.75">
      <c r="A23" s="19"/>
      <c r="B23" s="41" t="s">
        <v>14</v>
      </c>
      <c r="C23" s="42">
        <v>10.4</v>
      </c>
      <c r="D23" s="40"/>
    </row>
    <row r="24" spans="1:11" ht="56.25">
      <c r="A24" s="19"/>
      <c r="B24" s="41" t="s">
        <v>21</v>
      </c>
      <c r="C24" s="42">
        <v>0</v>
      </c>
      <c r="D24" s="40"/>
      <c r="K24" s="4"/>
    </row>
    <row r="25" spans="1:11" ht="37.5">
      <c r="A25" s="19"/>
      <c r="B25" s="41" t="s">
        <v>24</v>
      </c>
      <c r="C25" s="42">
        <v>0</v>
      </c>
      <c r="D25" s="40"/>
    </row>
    <row r="26" spans="1:11" s="4" customFormat="1" ht="37.5">
      <c r="A26" s="19"/>
      <c r="B26" s="41" t="s">
        <v>15</v>
      </c>
      <c r="C26" s="42">
        <v>0</v>
      </c>
      <c r="D26" s="43"/>
    </row>
    <row r="27" spans="1:11" ht="37.5">
      <c r="A27" s="19"/>
      <c r="B27" s="41" t="s">
        <v>16</v>
      </c>
      <c r="C27" s="42">
        <v>4.3</v>
      </c>
      <c r="D27" s="40"/>
    </row>
    <row r="28" spans="1:11" ht="18.75">
      <c r="A28" s="19"/>
      <c r="B28" s="41" t="s">
        <v>31</v>
      </c>
      <c r="C28" s="42">
        <v>0</v>
      </c>
      <c r="D28" s="40"/>
    </row>
    <row r="29" spans="1:11" ht="37.5">
      <c r="A29" s="19"/>
      <c r="B29" s="41" t="s">
        <v>51</v>
      </c>
      <c r="C29" s="42">
        <v>0</v>
      </c>
      <c r="D29" s="40"/>
    </row>
    <row r="30" spans="1:11" s="4" customFormat="1" ht="34.5" customHeight="1">
      <c r="A30" s="19"/>
      <c r="B30" s="41" t="s">
        <v>39</v>
      </c>
      <c r="C30" s="42">
        <v>7.4</v>
      </c>
      <c r="D30" s="43"/>
    </row>
    <row r="31" spans="1:11" s="4" customFormat="1" ht="18" customHeight="1">
      <c r="A31" s="19"/>
      <c r="B31" s="41" t="s">
        <v>17</v>
      </c>
      <c r="C31" s="42">
        <v>0</v>
      </c>
      <c r="D31" s="43"/>
    </row>
    <row r="32" spans="1:11" s="4" customFormat="1" ht="21" customHeight="1">
      <c r="A32" s="19"/>
      <c r="B32" s="41" t="s">
        <v>7</v>
      </c>
      <c r="C32" s="42">
        <v>0</v>
      </c>
      <c r="D32" s="43"/>
    </row>
    <row r="33" spans="1:8" s="4" customFormat="1" ht="21" customHeight="1">
      <c r="A33" s="19"/>
      <c r="B33" s="41" t="s">
        <v>8</v>
      </c>
      <c r="C33" s="42">
        <v>0</v>
      </c>
      <c r="D33" s="43"/>
    </row>
    <row r="34" spans="1:8" s="4" customFormat="1" ht="54.75" customHeight="1">
      <c r="A34" s="19"/>
      <c r="B34" s="41" t="s">
        <v>9</v>
      </c>
      <c r="C34" s="42">
        <v>23.1</v>
      </c>
      <c r="D34" s="43"/>
    </row>
    <row r="35" spans="1:8" s="4" customFormat="1" ht="57.75" customHeight="1">
      <c r="A35" s="19"/>
      <c r="B35" s="41" t="s">
        <v>10</v>
      </c>
      <c r="C35" s="42">
        <v>0</v>
      </c>
      <c r="D35" s="43"/>
    </row>
    <row r="36" spans="1:8" s="4" customFormat="1" ht="20.25" customHeight="1">
      <c r="A36" s="19"/>
      <c r="B36" s="41" t="s">
        <v>11</v>
      </c>
      <c r="C36" s="42">
        <v>0</v>
      </c>
      <c r="D36" s="43"/>
    </row>
    <row r="37" spans="1:8" s="4" customFormat="1" ht="37.5" customHeight="1">
      <c r="A37" s="19"/>
      <c r="B37" s="41" t="s">
        <v>12</v>
      </c>
      <c r="C37" s="42">
        <v>1.1000000000000001</v>
      </c>
      <c r="D37" s="43"/>
    </row>
    <row r="38" spans="1:8" s="4" customFormat="1" ht="21.75" customHeight="1">
      <c r="A38" s="19"/>
      <c r="B38" s="41" t="s">
        <v>20</v>
      </c>
      <c r="C38" s="42">
        <v>0</v>
      </c>
      <c r="D38" s="43"/>
    </row>
    <row r="39" spans="1:8" s="4" customFormat="1" ht="18.75" customHeight="1">
      <c r="A39" s="19"/>
      <c r="B39" s="41" t="s">
        <v>33</v>
      </c>
      <c r="C39" s="42">
        <v>0</v>
      </c>
      <c r="D39" s="43"/>
    </row>
    <row r="40" spans="1:8" ht="18.75">
      <c r="A40" s="19"/>
      <c r="B40" s="41" t="s">
        <v>53</v>
      </c>
      <c r="C40" s="42">
        <v>1.6</v>
      </c>
      <c r="D40" s="40"/>
    </row>
    <row r="41" spans="1:8" ht="18.75">
      <c r="A41" s="19"/>
      <c r="B41" s="41" t="s">
        <v>13</v>
      </c>
      <c r="C41" s="42">
        <v>0</v>
      </c>
      <c r="D41" s="40"/>
    </row>
    <row r="42" spans="1:8" ht="18.75">
      <c r="A42" s="19"/>
      <c r="B42" s="41" t="s">
        <v>40</v>
      </c>
      <c r="C42" s="42">
        <v>0</v>
      </c>
      <c r="D42" s="40"/>
    </row>
    <row r="43" spans="1:8" ht="20.25" customHeight="1">
      <c r="A43" s="19"/>
      <c r="B43" s="42" t="s">
        <v>19</v>
      </c>
      <c r="C43" s="42">
        <f>C13+C17+C22</f>
        <v>131.35820000000001</v>
      </c>
      <c r="D43" s="40"/>
    </row>
    <row r="44" spans="1:8" ht="18" customHeight="1">
      <c r="A44" s="20"/>
      <c r="B44" s="55" t="s">
        <v>27</v>
      </c>
      <c r="C44" s="55"/>
      <c r="D44" s="40"/>
    </row>
    <row r="45" spans="1:8" ht="20.25" customHeight="1">
      <c r="A45" s="20"/>
      <c r="B45" s="42" t="s">
        <v>29</v>
      </c>
      <c r="C45" s="39">
        <v>276</v>
      </c>
      <c r="D45" s="40"/>
      <c r="E45" s="40"/>
    </row>
    <row r="46" spans="1:8" ht="37.5">
      <c r="A46" s="20"/>
      <c r="B46" s="42" t="s">
        <v>6</v>
      </c>
      <c r="C46" s="42">
        <f>C43</f>
        <v>131.35820000000001</v>
      </c>
      <c r="D46" s="40"/>
      <c r="H46" t="s">
        <v>30</v>
      </c>
    </row>
    <row r="47" spans="1:8" ht="37.5">
      <c r="A47" s="21"/>
      <c r="B47" s="18" t="s">
        <v>32</v>
      </c>
      <c r="C47" s="18">
        <f>C46*1000/C45+0.2</f>
        <v>476.13550724637685</v>
      </c>
    </row>
    <row r="48" spans="1:8" ht="18.75">
      <c r="A48" s="9"/>
      <c r="B48" s="10"/>
      <c r="C48" s="11"/>
    </row>
    <row r="49" spans="1:3" ht="13.9" customHeight="1">
      <c r="A49" s="12"/>
      <c r="B49" s="13"/>
      <c r="C49" s="14"/>
    </row>
    <row r="50" spans="1:3" ht="18" customHeight="1">
      <c r="A50" s="29"/>
      <c r="B50" s="30"/>
      <c r="C50" s="31"/>
    </row>
  </sheetData>
  <mergeCells count="8">
    <mergeCell ref="B3:C3"/>
    <mergeCell ref="B2:C2"/>
    <mergeCell ref="B1:C1"/>
    <mergeCell ref="B44:C44"/>
    <mergeCell ref="A5:C5"/>
    <mergeCell ref="A6:C7"/>
    <mergeCell ref="A10:A11"/>
    <mergeCell ref="B10:B11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zoomScaleSheetLayoutView="100" workbookViewId="0">
      <selection activeCell="D12" sqref="D12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9" t="s">
        <v>0</v>
      </c>
      <c r="C2" s="49"/>
      <c r="D2" s="49"/>
    </row>
    <row r="3" spans="2:4" ht="30.75" customHeight="1">
      <c r="B3" s="50" t="s">
        <v>56</v>
      </c>
      <c r="C3" s="50"/>
      <c r="D3" s="50"/>
    </row>
    <row r="4" spans="2:4" ht="45.6" customHeight="1">
      <c r="B4" s="50"/>
      <c r="C4" s="50"/>
      <c r="D4" s="50"/>
    </row>
    <row r="5" spans="2:4" ht="20.25" customHeight="1">
      <c r="B5" s="27"/>
      <c r="C5" s="10" t="s">
        <v>35</v>
      </c>
      <c r="D5" s="27"/>
    </row>
    <row r="6" spans="2:4" ht="0.75" customHeight="1">
      <c r="B6" s="5"/>
      <c r="C6" s="6"/>
      <c r="D6" s="7"/>
    </row>
    <row r="7" spans="2:4" ht="56.25" customHeight="1">
      <c r="B7" s="51" t="s">
        <v>1</v>
      </c>
      <c r="C7" s="53" t="s">
        <v>2</v>
      </c>
      <c r="D7" s="28" t="s">
        <v>3</v>
      </c>
    </row>
    <row r="8" spans="2:4" ht="18.75" customHeight="1">
      <c r="B8" s="52"/>
      <c r="C8" s="54"/>
      <c r="D8" s="8" t="s">
        <v>34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56" t="s">
        <v>41</v>
      </c>
      <c r="D10" s="56"/>
    </row>
    <row r="11" spans="2:4" s="3" customFormat="1" ht="18.75">
      <c r="B11" s="15"/>
      <c r="C11" s="18" t="s">
        <v>29</v>
      </c>
      <c r="D11" s="39">
        <v>276</v>
      </c>
    </row>
    <row r="12" spans="2:4" s="3" customFormat="1" ht="37.5">
      <c r="B12" s="15"/>
      <c r="C12" s="18" t="s">
        <v>42</v>
      </c>
      <c r="D12" s="18">
        <v>474.7</v>
      </c>
    </row>
    <row r="13" spans="2:4" s="3" customFormat="1" ht="18.75">
      <c r="B13" s="15"/>
      <c r="C13" s="24" t="s">
        <v>43</v>
      </c>
      <c r="D13" s="25">
        <v>1</v>
      </c>
    </row>
    <row r="14" spans="2:4" s="3" customFormat="1" ht="37.5">
      <c r="B14" s="15"/>
      <c r="C14" s="24" t="s">
        <v>44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131.0172</v>
      </c>
    </row>
    <row r="16" spans="2:4" s="3" customFormat="1" ht="18.75">
      <c r="B16" s="15"/>
      <c r="C16" s="56" t="s">
        <v>45</v>
      </c>
      <c r="D16" s="56"/>
    </row>
    <row r="17" spans="2:12" ht="56.25">
      <c r="B17" s="32">
        <v>1</v>
      </c>
      <c r="C17" s="44" t="s">
        <v>46</v>
      </c>
      <c r="D17" s="42">
        <f>D20</f>
        <v>1113.0194000000001</v>
      </c>
      <c r="E17" s="40"/>
      <c r="F17" s="40"/>
    </row>
    <row r="18" spans="2:12" s="4" customFormat="1" ht="18.75">
      <c r="B18" s="16"/>
      <c r="C18" s="42" t="s">
        <v>28</v>
      </c>
      <c r="D18" s="45">
        <v>854.7</v>
      </c>
      <c r="E18" s="43"/>
      <c r="F18" s="43"/>
    </row>
    <row r="19" spans="2:12" s="4" customFormat="1" ht="18.75">
      <c r="B19" s="16"/>
      <c r="C19" s="42" t="s">
        <v>4</v>
      </c>
      <c r="D19" s="42">
        <f>D18*30.2%+0.2</f>
        <v>258.31939999999997</v>
      </c>
      <c r="E19" s="43"/>
      <c r="F19" s="43"/>
    </row>
    <row r="20" spans="2:12" s="4" customFormat="1" ht="18.75">
      <c r="B20" s="16"/>
      <c r="C20" s="46" t="s">
        <v>25</v>
      </c>
      <c r="D20" s="42">
        <f>D18+D19</f>
        <v>1113.0194000000001</v>
      </c>
      <c r="E20" s="43"/>
      <c r="F20" s="43"/>
    </row>
    <row r="21" spans="2:12" ht="22.5" customHeight="1">
      <c r="B21" s="34"/>
      <c r="C21" s="44" t="s">
        <v>57</v>
      </c>
      <c r="D21" s="42">
        <f>D22+D23+D24+D25</f>
        <v>13.9</v>
      </c>
      <c r="E21" s="40"/>
      <c r="F21" s="40"/>
    </row>
    <row r="22" spans="2:12" ht="37.5">
      <c r="B22" s="33">
        <v>3</v>
      </c>
      <c r="C22" s="42" t="s">
        <v>47</v>
      </c>
      <c r="D22" s="42">
        <v>0</v>
      </c>
      <c r="E22" s="40"/>
      <c r="F22" s="40"/>
    </row>
    <row r="23" spans="2:12" ht="18.75">
      <c r="B23" s="34"/>
      <c r="C23" s="42" t="s">
        <v>5</v>
      </c>
      <c r="D23" s="42">
        <v>0</v>
      </c>
      <c r="E23" s="40"/>
      <c r="F23" s="40"/>
    </row>
    <row r="24" spans="2:12" ht="37.5">
      <c r="B24" s="34"/>
      <c r="C24" s="42" t="s">
        <v>48</v>
      </c>
      <c r="D24" s="42">
        <v>0</v>
      </c>
      <c r="E24" s="40"/>
      <c r="F24" s="40"/>
    </row>
    <row r="25" spans="2:12" ht="18.75">
      <c r="B25" s="34"/>
      <c r="C25" s="42" t="s">
        <v>38</v>
      </c>
      <c r="D25" s="42">
        <v>13.9</v>
      </c>
      <c r="E25" s="40"/>
      <c r="F25" s="40"/>
    </row>
    <row r="26" spans="2:12" ht="21.75" customHeight="1">
      <c r="B26" s="34">
        <v>4</v>
      </c>
      <c r="C26" s="44" t="s">
        <v>58</v>
      </c>
      <c r="D26" s="42">
        <f>D27+D28+D29+D30+D31+D32+D33+D34+D35+D36+D37+D38+D39+D40+D41+D42+D43+D44+D45+D46+D47</f>
        <v>587.6</v>
      </c>
      <c r="E26" s="40"/>
      <c r="F26" s="40"/>
    </row>
    <row r="27" spans="2:12" ht="18.75">
      <c r="B27" s="33"/>
      <c r="C27" s="41" t="s">
        <v>14</v>
      </c>
      <c r="D27" s="42">
        <v>125.5</v>
      </c>
      <c r="E27" s="40"/>
      <c r="F27" s="40"/>
    </row>
    <row r="28" spans="2:12" ht="56.25">
      <c r="B28" s="34"/>
      <c r="C28" s="41" t="s">
        <v>21</v>
      </c>
      <c r="D28" s="42"/>
      <c r="E28" s="40"/>
      <c r="F28" s="40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24" t="s">
        <v>16</v>
      </c>
      <c r="D31" s="18">
        <v>18.600000000000001</v>
      </c>
    </row>
    <row r="32" spans="2:12" ht="18.75">
      <c r="B32" s="34"/>
      <c r="C32" s="24" t="s">
        <v>31</v>
      </c>
      <c r="D32" s="18">
        <v>0</v>
      </c>
    </row>
    <row r="33" spans="2:13" ht="37.5">
      <c r="B33" s="34"/>
      <c r="C33" s="24" t="s">
        <v>51</v>
      </c>
      <c r="D33" s="18">
        <v>0</v>
      </c>
    </row>
    <row r="34" spans="2:13" s="4" customFormat="1" ht="34.5" customHeight="1">
      <c r="B34" s="34"/>
      <c r="C34" s="41" t="s">
        <v>39</v>
      </c>
      <c r="D34" s="42">
        <v>99.4</v>
      </c>
      <c r="E34" s="43"/>
    </row>
    <row r="35" spans="2:13" s="4" customFormat="1" ht="18" customHeight="1">
      <c r="B35" s="34"/>
      <c r="C35" s="41" t="s">
        <v>17</v>
      </c>
      <c r="D35" s="42">
        <v>0</v>
      </c>
      <c r="E35" s="43"/>
    </row>
    <row r="36" spans="2:13" s="4" customFormat="1" ht="18.75" customHeight="1">
      <c r="B36" s="34"/>
      <c r="C36" s="41" t="s">
        <v>18</v>
      </c>
      <c r="D36" s="42">
        <v>4.5999999999999996</v>
      </c>
      <c r="E36" s="43"/>
    </row>
    <row r="37" spans="2:13" s="4" customFormat="1" ht="21" customHeight="1">
      <c r="B37" s="34"/>
      <c r="C37" s="41" t="s">
        <v>7</v>
      </c>
      <c r="D37" s="42">
        <v>0</v>
      </c>
      <c r="E37" s="43"/>
    </row>
    <row r="38" spans="2:13" s="4" customFormat="1" ht="21" customHeight="1">
      <c r="B38" s="34"/>
      <c r="C38" s="41" t="s">
        <v>8</v>
      </c>
      <c r="D38" s="42">
        <v>0</v>
      </c>
      <c r="E38" s="43"/>
    </row>
    <row r="39" spans="2:13" s="4" customFormat="1" ht="54.75" customHeight="1">
      <c r="B39" s="34"/>
      <c r="C39" s="41" t="s">
        <v>9</v>
      </c>
      <c r="D39" s="42">
        <v>289.8</v>
      </c>
      <c r="E39" s="43"/>
    </row>
    <row r="40" spans="2:13" s="4" customFormat="1" ht="57.75" customHeight="1">
      <c r="B40" s="34"/>
      <c r="C40" s="41" t="s">
        <v>10</v>
      </c>
      <c r="D40" s="42">
        <v>12.1</v>
      </c>
      <c r="E40" s="43"/>
    </row>
    <row r="41" spans="2:13" s="4" customFormat="1" ht="20.25" customHeight="1">
      <c r="B41" s="34"/>
      <c r="C41" s="41" t="s">
        <v>11</v>
      </c>
      <c r="D41" s="42">
        <v>9.3000000000000007</v>
      </c>
      <c r="E41" s="43"/>
    </row>
    <row r="42" spans="2:13" s="4" customFormat="1" ht="37.5" customHeight="1">
      <c r="B42" s="34"/>
      <c r="C42" s="41" t="s">
        <v>12</v>
      </c>
      <c r="D42" s="42">
        <v>5.0999999999999996</v>
      </c>
      <c r="E42" s="43"/>
    </row>
    <row r="43" spans="2:13" s="4" customFormat="1" ht="21.75" customHeight="1">
      <c r="B43" s="34"/>
      <c r="C43" s="41" t="s">
        <v>20</v>
      </c>
      <c r="D43" s="42">
        <v>0</v>
      </c>
      <c r="E43" s="43"/>
    </row>
    <row r="44" spans="2:13" s="4" customFormat="1" ht="18.75" customHeight="1">
      <c r="B44" s="34"/>
      <c r="C44" s="41" t="s">
        <v>33</v>
      </c>
      <c r="D44" s="42">
        <v>0</v>
      </c>
      <c r="E44" s="43"/>
      <c r="M44" s="4" t="s">
        <v>52</v>
      </c>
    </row>
    <row r="45" spans="2:13" ht="18.75">
      <c r="B45" s="34"/>
      <c r="C45" s="41" t="s">
        <v>53</v>
      </c>
      <c r="D45" s="42">
        <v>23.2</v>
      </c>
      <c r="E45" s="40"/>
    </row>
    <row r="46" spans="2:13" ht="18.75">
      <c r="B46" s="34"/>
      <c r="C46" s="41" t="s">
        <v>13</v>
      </c>
      <c r="D46" s="42">
        <v>0</v>
      </c>
      <c r="E46" s="40"/>
    </row>
    <row r="47" spans="2:13" ht="18.75">
      <c r="B47" s="34"/>
      <c r="C47" s="41" t="s">
        <v>40</v>
      </c>
      <c r="D47" s="42">
        <v>0</v>
      </c>
      <c r="E47" s="40"/>
    </row>
    <row r="48" spans="2:13" ht="20.25" customHeight="1">
      <c r="B48" s="34"/>
      <c r="C48" s="42" t="s">
        <v>19</v>
      </c>
      <c r="D48" s="42">
        <f>D20+D26+D21</f>
        <v>1714.5194000000001</v>
      </c>
      <c r="E48" s="40"/>
    </row>
    <row r="49" spans="2:9" ht="18" customHeight="1">
      <c r="B49" s="34"/>
      <c r="C49" s="55" t="s">
        <v>59</v>
      </c>
      <c r="D49" s="55"/>
      <c r="E49" s="40"/>
    </row>
    <row r="50" spans="2:9" ht="20.25" customHeight="1">
      <c r="B50" s="20"/>
      <c r="C50" s="42" t="s">
        <v>29</v>
      </c>
      <c r="D50" s="39">
        <v>283</v>
      </c>
      <c r="E50" s="40"/>
    </row>
    <row r="51" spans="2:9" ht="37.5">
      <c r="B51" s="20"/>
      <c r="C51" s="42" t="s">
        <v>6</v>
      </c>
      <c r="D51" s="42">
        <f>D48</f>
        <v>1714.5194000000001</v>
      </c>
      <c r="E51" s="40"/>
      <c r="I51" t="s">
        <v>30</v>
      </c>
    </row>
    <row r="52" spans="2:9" ht="18.75">
      <c r="B52" s="20"/>
      <c r="C52" s="35" t="s">
        <v>60</v>
      </c>
      <c r="D52" s="18">
        <f>D51*1000/D50</f>
        <v>6058.3724381625443</v>
      </c>
      <c r="G52" t="s">
        <v>49</v>
      </c>
    </row>
    <row r="53" spans="2:9" ht="18.75">
      <c r="B53" s="56" t="s">
        <v>50</v>
      </c>
      <c r="C53" s="56"/>
      <c r="D53" s="36">
        <f>D15+D48</f>
        <v>1845.5366000000001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zoomScaleSheetLayoutView="100" workbookViewId="0">
      <selection activeCell="B3" sqref="B3:D4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9" t="s">
        <v>0</v>
      </c>
      <c r="C2" s="49"/>
      <c r="D2" s="49"/>
    </row>
    <row r="3" spans="2:4" ht="30.75" customHeight="1">
      <c r="B3" s="50" t="s">
        <v>56</v>
      </c>
      <c r="C3" s="50"/>
      <c r="D3" s="50"/>
    </row>
    <row r="4" spans="2:4" ht="45.6" customHeight="1">
      <c r="B4" s="50"/>
      <c r="C4" s="50"/>
      <c r="D4" s="50"/>
    </row>
    <row r="5" spans="2:4" ht="20.25" customHeight="1">
      <c r="B5" s="27"/>
      <c r="C5" s="10" t="s">
        <v>35</v>
      </c>
      <c r="D5" s="27"/>
    </row>
    <row r="6" spans="2:4" ht="0.75" customHeight="1">
      <c r="B6" s="5"/>
      <c r="C6" s="6"/>
      <c r="D6" s="7"/>
    </row>
    <row r="7" spans="2:4" ht="56.25" customHeight="1">
      <c r="B7" s="51" t="s">
        <v>1</v>
      </c>
      <c r="C7" s="53" t="s">
        <v>2</v>
      </c>
      <c r="D7" s="28" t="s">
        <v>3</v>
      </c>
    </row>
    <row r="8" spans="2:4" ht="18.75" customHeight="1">
      <c r="B8" s="52"/>
      <c r="C8" s="54"/>
      <c r="D8" s="8" t="s">
        <v>34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56" t="s">
        <v>41</v>
      </c>
      <c r="D10" s="56"/>
    </row>
    <row r="11" spans="2:4" s="3" customFormat="1" ht="18.75">
      <c r="B11" s="15"/>
      <c r="C11" s="18" t="s">
        <v>29</v>
      </c>
      <c r="D11" s="39">
        <v>276</v>
      </c>
    </row>
    <row r="12" spans="2:4" s="3" customFormat="1" ht="37.5">
      <c r="B12" s="15"/>
      <c r="C12" s="18" t="s">
        <v>42</v>
      </c>
      <c r="D12" s="18">
        <v>476.1</v>
      </c>
    </row>
    <row r="13" spans="2:4" s="3" customFormat="1" ht="18.75">
      <c r="B13" s="15"/>
      <c r="C13" s="24" t="s">
        <v>43</v>
      </c>
      <c r="D13" s="25">
        <v>1</v>
      </c>
    </row>
    <row r="14" spans="2:4" s="3" customFormat="1" ht="37.5">
      <c r="B14" s="15"/>
      <c r="C14" s="24" t="s">
        <v>44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131.40360000000001</v>
      </c>
    </row>
    <row r="16" spans="2:4" s="3" customFormat="1" ht="18.75">
      <c r="B16" s="15"/>
      <c r="C16" s="56" t="s">
        <v>45</v>
      </c>
      <c r="D16" s="56"/>
    </row>
    <row r="17" spans="2:12" ht="56.25">
      <c r="B17" s="32">
        <v>1</v>
      </c>
      <c r="C17" s="44" t="s">
        <v>46</v>
      </c>
      <c r="D17" s="42">
        <f>D20</f>
        <v>1044.4738</v>
      </c>
      <c r="E17" s="40"/>
      <c r="F17" s="40"/>
    </row>
    <row r="18" spans="2:12" s="4" customFormat="1" ht="18.75">
      <c r="B18" s="16"/>
      <c r="C18" s="42" t="s">
        <v>28</v>
      </c>
      <c r="D18" s="45">
        <v>801.9</v>
      </c>
      <c r="E18" s="43"/>
      <c r="F18" s="43"/>
    </row>
    <row r="19" spans="2:12" s="4" customFormat="1" ht="18.75">
      <c r="B19" s="16"/>
      <c r="C19" s="42" t="s">
        <v>4</v>
      </c>
      <c r="D19" s="42">
        <f>D18*30.2%+0.4</f>
        <v>242.57379999999998</v>
      </c>
      <c r="E19" s="43"/>
      <c r="F19" s="43"/>
    </row>
    <row r="20" spans="2:12" s="4" customFormat="1" ht="18.75">
      <c r="B20" s="16"/>
      <c r="C20" s="46" t="s">
        <v>25</v>
      </c>
      <c r="D20" s="42">
        <f>D18+D19</f>
        <v>1044.4738</v>
      </c>
      <c r="E20" s="43"/>
      <c r="F20" s="43"/>
    </row>
    <row r="21" spans="2:12" ht="22.5" customHeight="1">
      <c r="B21" s="34"/>
      <c r="C21" s="44" t="s">
        <v>57</v>
      </c>
      <c r="D21" s="42">
        <f>D22+D23+D24+D25</f>
        <v>0</v>
      </c>
      <c r="E21" s="40"/>
      <c r="F21" s="40"/>
    </row>
    <row r="22" spans="2:12" ht="37.5">
      <c r="B22" s="33">
        <v>3</v>
      </c>
      <c r="C22" s="42" t="s">
        <v>47</v>
      </c>
      <c r="D22" s="42">
        <v>0</v>
      </c>
      <c r="E22" s="40"/>
      <c r="F22" s="40"/>
    </row>
    <row r="23" spans="2:12" ht="18.75">
      <c r="B23" s="34"/>
      <c r="C23" s="42" t="s">
        <v>5</v>
      </c>
      <c r="D23" s="42">
        <v>0</v>
      </c>
      <c r="E23" s="40"/>
      <c r="F23" s="40"/>
    </row>
    <row r="24" spans="2:12" ht="37.5">
      <c r="B24" s="34"/>
      <c r="C24" s="42" t="s">
        <v>48</v>
      </c>
      <c r="D24" s="42">
        <v>0</v>
      </c>
      <c r="E24" s="40"/>
      <c r="F24" s="40"/>
    </row>
    <row r="25" spans="2:12" ht="18.75">
      <c r="B25" s="34"/>
      <c r="C25" s="42" t="s">
        <v>38</v>
      </c>
      <c r="D25" s="42">
        <v>0</v>
      </c>
      <c r="E25" s="40"/>
      <c r="F25" s="40"/>
    </row>
    <row r="26" spans="2:12" ht="21.75" customHeight="1">
      <c r="B26" s="34">
        <v>4</v>
      </c>
      <c r="C26" s="44" t="s">
        <v>58</v>
      </c>
      <c r="D26" s="42">
        <f>D27+D28+D29+D30+D31+D32+D33+D34+D35+D36+D37+D38+D39+D40+D41+D42+D43+D44+D45+D46+D47</f>
        <v>599.59999999999991</v>
      </c>
      <c r="E26" s="40"/>
      <c r="F26" s="40"/>
    </row>
    <row r="27" spans="2:12" ht="18.75">
      <c r="B27" s="33"/>
      <c r="C27" s="41" t="s">
        <v>14</v>
      </c>
      <c r="D27" s="42">
        <v>125</v>
      </c>
      <c r="E27" s="40"/>
      <c r="F27" s="40"/>
    </row>
    <row r="28" spans="2:12" ht="56.25">
      <c r="B28" s="34"/>
      <c r="C28" s="41" t="s">
        <v>21</v>
      </c>
      <c r="D28" s="42"/>
      <c r="E28" s="40"/>
      <c r="F28" s="40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41" t="s">
        <v>16</v>
      </c>
      <c r="D31" s="42">
        <v>53.7</v>
      </c>
      <c r="E31" s="40"/>
    </row>
    <row r="32" spans="2:12" ht="18.75">
      <c r="B32" s="34"/>
      <c r="C32" s="41" t="s">
        <v>31</v>
      </c>
      <c r="D32" s="42">
        <v>0</v>
      </c>
      <c r="E32" s="40"/>
    </row>
    <row r="33" spans="2:13" ht="37.5">
      <c r="B33" s="34"/>
      <c r="C33" s="41" t="s">
        <v>51</v>
      </c>
      <c r="D33" s="42">
        <v>0</v>
      </c>
      <c r="E33" s="40"/>
    </row>
    <row r="34" spans="2:13" s="4" customFormat="1" ht="34.5" customHeight="1">
      <c r="B34" s="34"/>
      <c r="C34" s="41" t="s">
        <v>39</v>
      </c>
      <c r="D34" s="42">
        <v>92.6</v>
      </c>
      <c r="E34" s="43"/>
    </row>
    <row r="35" spans="2:13" s="4" customFormat="1" ht="18" customHeight="1">
      <c r="B35" s="34"/>
      <c r="C35" s="41" t="s">
        <v>17</v>
      </c>
      <c r="D35" s="42">
        <v>0</v>
      </c>
      <c r="E35" s="43"/>
    </row>
    <row r="36" spans="2:13" s="4" customFormat="1" ht="18.75" customHeight="1">
      <c r="B36" s="34"/>
      <c r="C36" s="41" t="s">
        <v>18</v>
      </c>
      <c r="D36" s="42">
        <v>4.5999999999999996</v>
      </c>
      <c r="E36" s="43"/>
    </row>
    <row r="37" spans="2:13" s="4" customFormat="1" ht="21" customHeight="1">
      <c r="B37" s="34"/>
      <c r="C37" s="41" t="s">
        <v>7</v>
      </c>
      <c r="D37" s="42">
        <v>0</v>
      </c>
      <c r="E37" s="43"/>
    </row>
    <row r="38" spans="2:13" s="4" customFormat="1" ht="21" customHeight="1">
      <c r="B38" s="34"/>
      <c r="C38" s="41" t="s">
        <v>8</v>
      </c>
      <c r="D38" s="42">
        <v>0</v>
      </c>
      <c r="E38" s="43"/>
    </row>
    <row r="39" spans="2:13" s="4" customFormat="1" ht="54.75" customHeight="1">
      <c r="B39" s="34"/>
      <c r="C39" s="41" t="s">
        <v>9</v>
      </c>
      <c r="D39" s="42">
        <v>288.89999999999998</v>
      </c>
      <c r="E39" s="43"/>
    </row>
    <row r="40" spans="2:13" s="4" customFormat="1" ht="57.75" customHeight="1">
      <c r="B40" s="34"/>
      <c r="C40" s="41" t="s">
        <v>10</v>
      </c>
      <c r="D40" s="42">
        <v>0</v>
      </c>
      <c r="E40" s="43"/>
    </row>
    <row r="41" spans="2:13" s="4" customFormat="1" ht="20.25" customHeight="1">
      <c r="B41" s="34"/>
      <c r="C41" s="41" t="s">
        <v>11</v>
      </c>
      <c r="D41" s="42">
        <v>0</v>
      </c>
      <c r="E41" s="43"/>
    </row>
    <row r="42" spans="2:13" s="4" customFormat="1" ht="37.5" customHeight="1">
      <c r="B42" s="34"/>
      <c r="C42" s="41" t="s">
        <v>12</v>
      </c>
      <c r="D42" s="42">
        <v>14.4</v>
      </c>
      <c r="E42" s="43"/>
    </row>
    <row r="43" spans="2:13" s="4" customFormat="1" ht="21.75" customHeight="1">
      <c r="B43" s="34"/>
      <c r="C43" s="41" t="s">
        <v>20</v>
      </c>
      <c r="D43" s="42">
        <v>0</v>
      </c>
      <c r="E43" s="43"/>
    </row>
    <row r="44" spans="2:13" s="4" customFormat="1" ht="18.75" customHeight="1">
      <c r="B44" s="34"/>
      <c r="C44" s="41" t="s">
        <v>33</v>
      </c>
      <c r="D44" s="42">
        <v>0</v>
      </c>
      <c r="E44" s="43"/>
      <c r="M44" s="4" t="s">
        <v>52</v>
      </c>
    </row>
    <row r="45" spans="2:13" ht="18.75">
      <c r="B45" s="34"/>
      <c r="C45" s="41" t="s">
        <v>53</v>
      </c>
      <c r="D45" s="42">
        <v>20.399999999999999</v>
      </c>
      <c r="E45" s="40"/>
    </row>
    <row r="46" spans="2:13" ht="18.75">
      <c r="B46" s="34"/>
      <c r="C46" s="41" t="s">
        <v>13</v>
      </c>
      <c r="D46" s="42">
        <v>0</v>
      </c>
      <c r="E46" s="40"/>
    </row>
    <row r="47" spans="2:13" ht="18.75">
      <c r="B47" s="34"/>
      <c r="C47" s="41" t="s">
        <v>40</v>
      </c>
      <c r="D47" s="42">
        <v>0</v>
      </c>
      <c r="E47" s="40"/>
    </row>
    <row r="48" spans="2:13" ht="20.25" customHeight="1">
      <c r="B48" s="34"/>
      <c r="C48" s="42" t="s">
        <v>19</v>
      </c>
      <c r="D48" s="42">
        <f>D20+D26+D21</f>
        <v>1644.0737999999999</v>
      </c>
      <c r="E48" s="40"/>
    </row>
    <row r="49" spans="2:9" ht="18" customHeight="1">
      <c r="B49" s="34"/>
      <c r="C49" s="55" t="s">
        <v>59</v>
      </c>
      <c r="D49" s="55"/>
      <c r="E49" s="40"/>
    </row>
    <row r="50" spans="2:9" ht="20.25" customHeight="1">
      <c r="B50" s="20"/>
      <c r="C50" s="42" t="s">
        <v>29</v>
      </c>
      <c r="D50" s="39">
        <v>271</v>
      </c>
      <c r="E50" s="40"/>
    </row>
    <row r="51" spans="2:9" ht="37.5">
      <c r="B51" s="20"/>
      <c r="C51" s="42" t="s">
        <v>6</v>
      </c>
      <c r="D51" s="42">
        <f>D48</f>
        <v>1644.0737999999999</v>
      </c>
      <c r="E51" s="40"/>
      <c r="I51" t="s">
        <v>30</v>
      </c>
    </row>
    <row r="52" spans="2:9" ht="18.75">
      <c r="B52" s="20"/>
      <c r="C52" s="35" t="s">
        <v>60</v>
      </c>
      <c r="D52" s="18">
        <f>D51*1000/D50</f>
        <v>6066.692988929889</v>
      </c>
      <c r="G52" t="s">
        <v>49</v>
      </c>
    </row>
    <row r="53" spans="2:9" ht="18.75">
      <c r="B53" s="56" t="s">
        <v>50</v>
      </c>
      <c r="C53" s="56"/>
      <c r="D53" s="36">
        <f>D15+D48</f>
        <v>1775.4774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zoomScaleSheetLayoutView="100" workbookViewId="0">
      <selection activeCell="F9" sqref="F9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3.5" customHeight="1">
      <c r="B1" s="37"/>
      <c r="C1" s="37"/>
    </row>
    <row r="2" spans="1:3" ht="16.149999999999999" customHeight="1">
      <c r="A2" s="49" t="s">
        <v>0</v>
      </c>
      <c r="B2" s="49"/>
      <c r="C2" s="49"/>
    </row>
    <row r="3" spans="1:3" ht="30.75" customHeight="1">
      <c r="A3" s="50" t="s">
        <v>66</v>
      </c>
      <c r="B3" s="50"/>
      <c r="C3" s="50"/>
    </row>
    <row r="4" spans="1:3" ht="45.6" customHeight="1">
      <c r="A4" s="50"/>
      <c r="B4" s="50"/>
      <c r="C4" s="50"/>
    </row>
    <row r="5" spans="1:3" ht="20.25" customHeight="1">
      <c r="A5" s="27"/>
      <c r="B5" s="10" t="s">
        <v>35</v>
      </c>
      <c r="C5" s="27"/>
    </row>
    <row r="6" spans="1:3" ht="0.75" customHeight="1">
      <c r="A6" s="5"/>
      <c r="B6" s="6"/>
      <c r="C6" s="7"/>
    </row>
    <row r="7" spans="1:3" ht="56.25" customHeight="1">
      <c r="A7" s="51" t="s">
        <v>1</v>
      </c>
      <c r="B7" s="53" t="s">
        <v>2</v>
      </c>
      <c r="C7" s="28" t="s">
        <v>3</v>
      </c>
    </row>
    <row r="8" spans="1:3" ht="18.75" customHeight="1">
      <c r="A8" s="52"/>
      <c r="B8" s="54"/>
      <c r="C8" s="8" t="s">
        <v>65</v>
      </c>
    </row>
    <row r="9" spans="1:3" s="3" customFormat="1" ht="18.75">
      <c r="A9" s="15">
        <v>1</v>
      </c>
      <c r="B9" s="15">
        <v>2</v>
      </c>
      <c r="C9" s="15">
        <v>3</v>
      </c>
    </row>
    <row r="10" spans="1:3" ht="56.25">
      <c r="A10" s="16">
        <v>1</v>
      </c>
      <c r="B10" s="22" t="s">
        <v>26</v>
      </c>
      <c r="C10" s="18">
        <f>C13</f>
        <v>72.230800000000002</v>
      </c>
    </row>
    <row r="11" spans="1:3" s="4" customFormat="1" ht="18.75">
      <c r="A11" s="16"/>
      <c r="B11" s="18" t="s">
        <v>28</v>
      </c>
      <c r="C11" s="18">
        <v>55.4</v>
      </c>
    </row>
    <row r="12" spans="1:3" s="4" customFormat="1" ht="18.75">
      <c r="A12" s="16"/>
      <c r="B12" s="18" t="s">
        <v>4</v>
      </c>
      <c r="C12" s="18">
        <f>C11*30.2%+0.1</f>
        <v>16.8308</v>
      </c>
    </row>
    <row r="13" spans="1:3" s="4" customFormat="1" ht="18.75">
      <c r="A13" s="16"/>
      <c r="B13" s="23" t="s">
        <v>25</v>
      </c>
      <c r="C13" s="18">
        <f>C11+C12</f>
        <v>72.230800000000002</v>
      </c>
    </row>
    <row r="14" spans="1:3" ht="42.75" customHeight="1">
      <c r="A14" s="17">
        <v>2</v>
      </c>
      <c r="B14" s="22" t="s">
        <v>23</v>
      </c>
      <c r="C14" s="18">
        <f>C15+C16+C17+C18</f>
        <v>0</v>
      </c>
    </row>
    <row r="15" spans="1:3" ht="37.5">
      <c r="A15" s="16"/>
      <c r="B15" s="18" t="s">
        <v>36</v>
      </c>
      <c r="C15" s="18">
        <v>0</v>
      </c>
    </row>
    <row r="16" spans="1:3" ht="18.75">
      <c r="A16" s="16"/>
      <c r="B16" s="18" t="s">
        <v>5</v>
      </c>
      <c r="C16" s="18">
        <v>0</v>
      </c>
    </row>
    <row r="17" spans="1:11" ht="37.5">
      <c r="A17" s="16"/>
      <c r="B17" s="18" t="s">
        <v>37</v>
      </c>
      <c r="C17" s="18">
        <v>0</v>
      </c>
    </row>
    <row r="18" spans="1:11" ht="18.75">
      <c r="A18" s="16"/>
      <c r="B18" s="18" t="s">
        <v>38</v>
      </c>
      <c r="C18" s="18">
        <v>0</v>
      </c>
    </row>
    <row r="19" spans="1:11" ht="37.5" customHeight="1">
      <c r="A19" s="17">
        <v>3</v>
      </c>
      <c r="B19" s="22" t="s">
        <v>22</v>
      </c>
      <c r="C19" s="18">
        <f>C20+C21+C22+C23+C24+C25+C26+C27+C28+C29+C30+C31+C32+C33+C34+C35+C36+C37+C38+C39</f>
        <v>18.2</v>
      </c>
    </row>
    <row r="20" spans="1:11" ht="18.75">
      <c r="A20" s="19"/>
      <c r="B20" s="24" t="s">
        <v>14</v>
      </c>
      <c r="C20" s="18">
        <v>9.9</v>
      </c>
    </row>
    <row r="21" spans="1:11" ht="56.25">
      <c r="A21" s="19"/>
      <c r="B21" s="24" t="s">
        <v>21</v>
      </c>
      <c r="C21" s="18">
        <v>0</v>
      </c>
      <c r="K21" s="4"/>
    </row>
    <row r="22" spans="1:11" ht="37.5">
      <c r="A22" s="19"/>
      <c r="B22" s="24" t="s">
        <v>24</v>
      </c>
      <c r="C22" s="18">
        <v>0</v>
      </c>
    </row>
    <row r="23" spans="1:11" s="4" customFormat="1" ht="37.5">
      <c r="A23" s="19"/>
      <c r="B23" s="24" t="s">
        <v>15</v>
      </c>
      <c r="C23" s="18">
        <v>0</v>
      </c>
    </row>
    <row r="24" spans="1:11" ht="37.5">
      <c r="A24" s="19"/>
      <c r="B24" s="24" t="s">
        <v>16</v>
      </c>
      <c r="C24" s="18">
        <v>0</v>
      </c>
    </row>
    <row r="25" spans="1:11" ht="18.75">
      <c r="A25" s="19"/>
      <c r="B25" s="24" t="s">
        <v>31</v>
      </c>
      <c r="C25" s="18">
        <v>0</v>
      </c>
    </row>
    <row r="26" spans="1:11" ht="37.5">
      <c r="A26" s="19"/>
      <c r="B26" s="24" t="s">
        <v>51</v>
      </c>
      <c r="C26" s="18">
        <v>0</v>
      </c>
    </row>
    <row r="27" spans="1:11" s="4" customFormat="1" ht="34.5" customHeight="1">
      <c r="A27" s="19"/>
      <c r="B27" s="24" t="s">
        <v>39</v>
      </c>
      <c r="C27" s="18">
        <v>0</v>
      </c>
    </row>
    <row r="28" spans="1:11" s="4" customFormat="1" ht="18" customHeight="1">
      <c r="A28" s="19"/>
      <c r="B28" s="24" t="s">
        <v>17</v>
      </c>
      <c r="C28" s="18">
        <v>0</v>
      </c>
    </row>
    <row r="29" spans="1:11" s="4" customFormat="1" ht="21" customHeight="1">
      <c r="A29" s="19"/>
      <c r="B29" s="24" t="s">
        <v>7</v>
      </c>
      <c r="C29" s="18">
        <v>0</v>
      </c>
    </row>
    <row r="30" spans="1:11" s="4" customFormat="1" ht="21" customHeight="1">
      <c r="A30" s="19"/>
      <c r="B30" s="41" t="s">
        <v>8</v>
      </c>
      <c r="C30" s="42">
        <v>0</v>
      </c>
      <c r="D30" s="43"/>
    </row>
    <row r="31" spans="1:11" s="4" customFormat="1" ht="54.75" customHeight="1">
      <c r="A31" s="19"/>
      <c r="B31" s="41" t="s">
        <v>9</v>
      </c>
      <c r="C31" s="42">
        <v>7.1</v>
      </c>
      <c r="D31" s="43"/>
    </row>
    <row r="32" spans="1:11" s="4" customFormat="1" ht="57.75" customHeight="1">
      <c r="A32" s="19"/>
      <c r="B32" s="41" t="s">
        <v>10</v>
      </c>
      <c r="C32" s="42">
        <v>0.8</v>
      </c>
      <c r="D32" s="43"/>
    </row>
    <row r="33" spans="1:8" s="4" customFormat="1" ht="20.25" customHeight="1">
      <c r="A33" s="19"/>
      <c r="B33" s="41" t="s">
        <v>11</v>
      </c>
      <c r="C33" s="42">
        <v>0.4</v>
      </c>
      <c r="D33" s="43"/>
    </row>
    <row r="34" spans="1:8" s="4" customFormat="1" ht="37.5" customHeight="1">
      <c r="A34" s="19"/>
      <c r="B34" s="41" t="s">
        <v>12</v>
      </c>
      <c r="C34" s="42">
        <v>0</v>
      </c>
      <c r="D34" s="43"/>
    </row>
    <row r="35" spans="1:8" s="4" customFormat="1" ht="21.75" customHeight="1">
      <c r="A35" s="19"/>
      <c r="B35" s="24" t="s">
        <v>20</v>
      </c>
      <c r="C35" s="18">
        <v>0</v>
      </c>
    </row>
    <row r="36" spans="1:8" s="4" customFormat="1" ht="18.75" customHeight="1">
      <c r="A36" s="19"/>
      <c r="B36" s="24" t="s">
        <v>33</v>
      </c>
      <c r="C36" s="18">
        <v>0</v>
      </c>
    </row>
    <row r="37" spans="1:8" ht="18.75">
      <c r="A37" s="19"/>
      <c r="B37" s="24" t="s">
        <v>53</v>
      </c>
      <c r="C37" s="18">
        <v>0</v>
      </c>
    </row>
    <row r="38" spans="1:8" ht="18.75">
      <c r="A38" s="19"/>
      <c r="B38" s="24" t="s">
        <v>13</v>
      </c>
      <c r="C38" s="18">
        <v>0</v>
      </c>
    </row>
    <row r="39" spans="1:8" ht="18.75">
      <c r="A39" s="19"/>
      <c r="B39" s="24" t="s">
        <v>40</v>
      </c>
      <c r="C39" s="18">
        <v>0</v>
      </c>
    </row>
    <row r="40" spans="1:8" ht="20.25" customHeight="1">
      <c r="A40" s="19"/>
      <c r="B40" s="18" t="s">
        <v>19</v>
      </c>
      <c r="C40" s="18">
        <f>C10+C14+C19</f>
        <v>90.430800000000005</v>
      </c>
    </row>
    <row r="41" spans="1:8" ht="18" customHeight="1">
      <c r="A41" s="20"/>
      <c r="B41" s="47" t="s">
        <v>27</v>
      </c>
      <c r="C41" s="47"/>
    </row>
    <row r="42" spans="1:8" ht="20.25" customHeight="1">
      <c r="A42" s="20"/>
      <c r="B42" s="18" t="s">
        <v>29</v>
      </c>
      <c r="C42" s="39">
        <v>276</v>
      </c>
      <c r="D42" s="40"/>
      <c r="E42" s="40"/>
    </row>
    <row r="43" spans="1:8" ht="37.5">
      <c r="A43" s="20"/>
      <c r="B43" s="18" t="s">
        <v>6</v>
      </c>
      <c r="C43" s="18">
        <f>C40</f>
        <v>90.430800000000005</v>
      </c>
      <c r="H43" t="s">
        <v>30</v>
      </c>
    </row>
    <row r="44" spans="1:8" ht="37.5">
      <c r="A44" s="21"/>
      <c r="B44" s="18" t="s">
        <v>32</v>
      </c>
      <c r="C44" s="18">
        <f>C43*1000/C42</f>
        <v>327.64782608695651</v>
      </c>
    </row>
    <row r="45" spans="1:8" ht="18.75">
      <c r="A45" s="9"/>
      <c r="B45" s="10"/>
      <c r="C45" s="11"/>
    </row>
    <row r="46" spans="1:8" ht="13.9" customHeight="1">
      <c r="A46" s="12"/>
      <c r="B46" s="13"/>
      <c r="C46" s="14"/>
    </row>
    <row r="47" spans="1:8" ht="18" customHeight="1">
      <c r="A47" s="29"/>
      <c r="B47" s="30"/>
      <c r="C47" s="31"/>
    </row>
  </sheetData>
  <mergeCells count="5">
    <mergeCell ref="B41:C41"/>
    <mergeCell ref="A2:C2"/>
    <mergeCell ref="A3:C4"/>
    <mergeCell ref="A7:A8"/>
    <mergeCell ref="B7:B8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zoomScaleSheetLayoutView="100" workbookViewId="0">
      <selection activeCell="G27" sqref="G27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9" t="s">
        <v>0</v>
      </c>
      <c r="C2" s="49"/>
      <c r="D2" s="49"/>
    </row>
    <row r="3" spans="2:4" ht="30.75" customHeight="1">
      <c r="B3" s="50" t="s">
        <v>67</v>
      </c>
      <c r="C3" s="50"/>
      <c r="D3" s="50"/>
    </row>
    <row r="4" spans="2:4" ht="45.6" customHeight="1">
      <c r="B4" s="50"/>
      <c r="C4" s="50"/>
      <c r="D4" s="50"/>
    </row>
    <row r="5" spans="2:4" ht="20.25" customHeight="1">
      <c r="B5" s="27"/>
      <c r="C5" s="10" t="s">
        <v>35</v>
      </c>
      <c r="D5" s="27"/>
    </row>
    <row r="6" spans="2:4" ht="0.75" customHeight="1">
      <c r="B6" s="5"/>
      <c r="C6" s="6"/>
      <c r="D6" s="7"/>
    </row>
    <row r="7" spans="2:4" ht="56.25" customHeight="1">
      <c r="B7" s="51" t="s">
        <v>1</v>
      </c>
      <c r="C7" s="53" t="s">
        <v>2</v>
      </c>
      <c r="D7" s="28" t="s">
        <v>3</v>
      </c>
    </row>
    <row r="8" spans="2:4" ht="18.75" customHeight="1">
      <c r="B8" s="52"/>
      <c r="C8" s="54"/>
      <c r="D8" s="8" t="s">
        <v>65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56" t="s">
        <v>41</v>
      </c>
      <c r="D10" s="56"/>
    </row>
    <row r="11" spans="2:4" s="3" customFormat="1" ht="18.75">
      <c r="B11" s="15"/>
      <c r="C11" s="18" t="s">
        <v>29</v>
      </c>
      <c r="D11" s="39">
        <v>276</v>
      </c>
    </row>
    <row r="12" spans="2:4" s="3" customFormat="1" ht="37.5">
      <c r="B12" s="15"/>
      <c r="C12" s="18" t="s">
        <v>42</v>
      </c>
      <c r="D12" s="18">
        <v>327.60000000000002</v>
      </c>
    </row>
    <row r="13" spans="2:4" s="3" customFormat="1" ht="18.75">
      <c r="B13" s="15"/>
      <c r="C13" s="24" t="s">
        <v>43</v>
      </c>
      <c r="D13" s="25">
        <v>1</v>
      </c>
    </row>
    <row r="14" spans="2:4" s="3" customFormat="1" ht="37.5">
      <c r="B14" s="15"/>
      <c r="C14" s="24" t="s">
        <v>44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90.417600000000007</v>
      </c>
    </row>
    <row r="16" spans="2:4" s="3" customFormat="1" ht="18.75">
      <c r="B16" s="15"/>
      <c r="C16" s="56" t="s">
        <v>45</v>
      </c>
      <c r="D16" s="56"/>
    </row>
    <row r="17" spans="2:12" ht="56.25">
      <c r="B17" s="32">
        <v>1</v>
      </c>
      <c r="C17" s="44" t="s">
        <v>46</v>
      </c>
      <c r="D17" s="42">
        <f>D20</f>
        <v>943.82920000000001</v>
      </c>
      <c r="E17" s="40"/>
      <c r="F17" s="40"/>
    </row>
    <row r="18" spans="2:12" s="4" customFormat="1" ht="18.75">
      <c r="B18" s="16"/>
      <c r="C18" s="42" t="s">
        <v>28</v>
      </c>
      <c r="D18" s="45">
        <v>724.6</v>
      </c>
      <c r="E18" s="43"/>
      <c r="F18" s="43"/>
    </row>
    <row r="19" spans="2:12" s="4" customFormat="1" ht="18.75">
      <c r="B19" s="16"/>
      <c r="C19" s="42" t="s">
        <v>4</v>
      </c>
      <c r="D19" s="42">
        <f>D18*30.2%+0.4</f>
        <v>219.22919999999999</v>
      </c>
      <c r="E19" s="43"/>
      <c r="F19" s="43"/>
    </row>
    <row r="20" spans="2:12" s="4" customFormat="1" ht="18.75">
      <c r="B20" s="16"/>
      <c r="C20" s="46" t="s">
        <v>25</v>
      </c>
      <c r="D20" s="42">
        <f>D18+D19</f>
        <v>943.82920000000001</v>
      </c>
      <c r="E20" s="43"/>
      <c r="F20" s="43"/>
    </row>
    <row r="21" spans="2:12" ht="22.5" customHeight="1">
      <c r="B21" s="34"/>
      <c r="C21" s="44" t="s">
        <v>57</v>
      </c>
      <c r="D21" s="42">
        <f>D22+D23+D24+D25</f>
        <v>0</v>
      </c>
      <c r="E21" s="40"/>
      <c r="F21" s="40"/>
    </row>
    <row r="22" spans="2:12" ht="37.5">
      <c r="B22" s="33">
        <v>3</v>
      </c>
      <c r="C22" s="42" t="s">
        <v>47</v>
      </c>
      <c r="D22" s="42">
        <v>0</v>
      </c>
      <c r="E22" s="40"/>
      <c r="F22" s="40"/>
    </row>
    <row r="23" spans="2:12" ht="18.75">
      <c r="B23" s="34"/>
      <c r="C23" s="42" t="s">
        <v>5</v>
      </c>
      <c r="D23" s="42">
        <v>0</v>
      </c>
      <c r="E23" s="40"/>
      <c r="F23" s="40"/>
    </row>
    <row r="24" spans="2:12" ht="37.5">
      <c r="B24" s="34"/>
      <c r="C24" s="42" t="s">
        <v>48</v>
      </c>
      <c r="D24" s="42">
        <v>0</v>
      </c>
      <c r="E24" s="40"/>
      <c r="F24" s="40"/>
    </row>
    <row r="25" spans="2:12" ht="18.75">
      <c r="B25" s="34"/>
      <c r="C25" s="42" t="s">
        <v>38</v>
      </c>
      <c r="D25" s="42">
        <v>0</v>
      </c>
      <c r="E25" s="40"/>
      <c r="F25" s="40"/>
    </row>
    <row r="26" spans="2:12" ht="21.75" customHeight="1">
      <c r="B26" s="34">
        <v>4</v>
      </c>
      <c r="C26" s="44" t="s">
        <v>58</v>
      </c>
      <c r="D26" s="42">
        <f>D27+D28+D29+D30+D31+D32+D33+D34+D35+D36+D37+D38+D39+D40+D41+D42+D43+D44+D45+D46+D47</f>
        <v>239.29999999999998</v>
      </c>
      <c r="E26" s="40"/>
      <c r="F26" s="40"/>
    </row>
    <row r="27" spans="2:12" ht="18.75">
      <c r="B27" s="33"/>
      <c r="C27" s="41" t="s">
        <v>14</v>
      </c>
      <c r="D27" s="42">
        <v>125.9</v>
      </c>
      <c r="E27" s="40"/>
      <c r="F27" s="40"/>
    </row>
    <row r="28" spans="2:12" ht="56.25">
      <c r="B28" s="34"/>
      <c r="C28" s="41" t="s">
        <v>21</v>
      </c>
      <c r="D28" s="42"/>
      <c r="E28" s="40"/>
      <c r="F28" s="40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24" t="s">
        <v>16</v>
      </c>
      <c r="D31" s="18">
        <v>0</v>
      </c>
    </row>
    <row r="32" spans="2:12" ht="18.75">
      <c r="B32" s="34"/>
      <c r="C32" s="24" t="s">
        <v>31</v>
      </c>
      <c r="D32" s="18">
        <v>0</v>
      </c>
    </row>
    <row r="33" spans="2:13" ht="37.5">
      <c r="B33" s="34"/>
      <c r="C33" s="24" t="s">
        <v>51</v>
      </c>
      <c r="D33" s="18">
        <v>0</v>
      </c>
    </row>
    <row r="34" spans="2:13" s="4" customFormat="1" ht="34.5" customHeight="1">
      <c r="B34" s="34"/>
      <c r="C34" s="41" t="s">
        <v>39</v>
      </c>
      <c r="D34" s="42">
        <v>0</v>
      </c>
      <c r="E34" s="43"/>
    </row>
    <row r="35" spans="2:13" s="4" customFormat="1" ht="18" customHeight="1">
      <c r="B35" s="34"/>
      <c r="C35" s="41" t="s">
        <v>17</v>
      </c>
      <c r="D35" s="42">
        <v>0</v>
      </c>
      <c r="E35" s="43"/>
    </row>
    <row r="36" spans="2:13" s="4" customFormat="1" ht="18.75" customHeight="1">
      <c r="B36" s="34"/>
      <c r="C36" s="41" t="s">
        <v>18</v>
      </c>
      <c r="D36" s="42">
        <v>4.2</v>
      </c>
      <c r="E36" s="43"/>
    </row>
    <row r="37" spans="2:13" s="4" customFormat="1" ht="21" customHeight="1">
      <c r="B37" s="34"/>
      <c r="C37" s="41" t="s">
        <v>7</v>
      </c>
      <c r="D37" s="42">
        <v>0</v>
      </c>
      <c r="E37" s="43"/>
    </row>
    <row r="38" spans="2:13" s="4" customFormat="1" ht="21" customHeight="1">
      <c r="B38" s="34"/>
      <c r="C38" s="41" t="s">
        <v>8</v>
      </c>
      <c r="D38" s="42">
        <v>0</v>
      </c>
      <c r="E38" s="43"/>
    </row>
    <row r="39" spans="2:13" s="4" customFormat="1" ht="54.75" customHeight="1">
      <c r="B39" s="34"/>
      <c r="C39" s="41" t="s">
        <v>9</v>
      </c>
      <c r="D39" s="42">
        <v>92.9</v>
      </c>
      <c r="E39" s="43"/>
    </row>
    <row r="40" spans="2:13" s="4" customFormat="1" ht="57.75" customHeight="1">
      <c r="B40" s="34"/>
      <c r="C40" s="41" t="s">
        <v>10</v>
      </c>
      <c r="D40" s="42">
        <v>11.2</v>
      </c>
      <c r="E40" s="43"/>
    </row>
    <row r="41" spans="2:13" s="4" customFormat="1" ht="20.25" customHeight="1">
      <c r="B41" s="34"/>
      <c r="C41" s="41" t="s">
        <v>11</v>
      </c>
      <c r="D41" s="42">
        <v>5.0999999999999996</v>
      </c>
      <c r="E41" s="43"/>
    </row>
    <row r="42" spans="2:13" s="4" customFormat="1" ht="37.5" customHeight="1">
      <c r="B42" s="34"/>
      <c r="C42" s="41" t="s">
        <v>12</v>
      </c>
      <c r="D42" s="42">
        <v>0</v>
      </c>
      <c r="E42" s="43"/>
    </row>
    <row r="43" spans="2:13" s="4" customFormat="1" ht="21.75" customHeight="1">
      <c r="B43" s="34"/>
      <c r="C43" s="41" t="s">
        <v>20</v>
      </c>
      <c r="D43" s="42">
        <v>0</v>
      </c>
      <c r="E43" s="43"/>
    </row>
    <row r="44" spans="2:13" s="4" customFormat="1" ht="18.75" customHeight="1">
      <c r="B44" s="34"/>
      <c r="C44" s="41" t="s">
        <v>33</v>
      </c>
      <c r="D44" s="42">
        <v>0</v>
      </c>
      <c r="E44" s="43"/>
      <c r="M44" s="4" t="s">
        <v>52</v>
      </c>
    </row>
    <row r="45" spans="2:13" ht="18.75">
      <c r="B45" s="34"/>
      <c r="C45" s="41" t="s">
        <v>53</v>
      </c>
      <c r="D45" s="42">
        <v>0</v>
      </c>
      <c r="E45" s="40"/>
    </row>
    <row r="46" spans="2:13" ht="18.75">
      <c r="B46" s="34"/>
      <c r="C46" s="41" t="s">
        <v>13</v>
      </c>
      <c r="D46" s="42">
        <v>0</v>
      </c>
      <c r="E46" s="40"/>
    </row>
    <row r="47" spans="2:13" ht="18.75">
      <c r="B47" s="34"/>
      <c r="C47" s="41" t="s">
        <v>40</v>
      </c>
      <c r="D47" s="42">
        <v>0</v>
      </c>
      <c r="E47" s="40"/>
    </row>
    <row r="48" spans="2:13" ht="20.25" customHeight="1">
      <c r="B48" s="34"/>
      <c r="C48" s="42" t="s">
        <v>19</v>
      </c>
      <c r="D48" s="42">
        <f>D20+D26+D21</f>
        <v>1183.1292000000001</v>
      </c>
      <c r="E48" s="40"/>
    </row>
    <row r="49" spans="2:9" ht="18" customHeight="1">
      <c r="B49" s="34"/>
      <c r="C49" s="55" t="s">
        <v>59</v>
      </c>
      <c r="D49" s="55"/>
      <c r="E49" s="40"/>
    </row>
    <row r="50" spans="2:9" ht="20.25" customHeight="1">
      <c r="B50" s="20"/>
      <c r="C50" s="42" t="s">
        <v>29</v>
      </c>
      <c r="D50" s="39">
        <v>283</v>
      </c>
      <c r="E50" s="40"/>
    </row>
    <row r="51" spans="2:9" ht="37.5">
      <c r="B51" s="20"/>
      <c r="C51" s="42" t="s">
        <v>6</v>
      </c>
      <c r="D51" s="42">
        <f>D48</f>
        <v>1183.1292000000001</v>
      </c>
      <c r="E51" s="40"/>
      <c r="I51" t="s">
        <v>30</v>
      </c>
    </row>
    <row r="52" spans="2:9" ht="18.75">
      <c r="B52" s="20"/>
      <c r="C52" s="35" t="s">
        <v>60</v>
      </c>
      <c r="D52" s="18">
        <f>D51*1000/D50</f>
        <v>4180.6685512367494</v>
      </c>
      <c r="G52" t="s">
        <v>49</v>
      </c>
    </row>
    <row r="53" spans="2:9" ht="18.75">
      <c r="B53" s="56" t="s">
        <v>50</v>
      </c>
      <c r="C53" s="56"/>
      <c r="D53" s="36">
        <f>D15+D48</f>
        <v>1273.5468000000001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zoomScaleSheetLayoutView="100" workbookViewId="0">
      <selection activeCell="G7" sqref="G7"/>
    </sheetView>
  </sheetViews>
  <sheetFormatPr defaultRowHeight="12.75"/>
  <cols>
    <col min="1" max="1" width="8.7109375" customWidth="1"/>
    <col min="2" max="2" width="90.28515625" style="1" customWidth="1"/>
    <col min="3" max="3" width="21.7109375" style="2" customWidth="1"/>
  </cols>
  <sheetData>
    <row r="1" spans="1:3" ht="13.5" customHeight="1">
      <c r="B1" s="37"/>
      <c r="C1" s="37"/>
    </row>
    <row r="2" spans="1:3" ht="16.149999999999999" customHeight="1">
      <c r="A2" s="49" t="s">
        <v>0</v>
      </c>
      <c r="B2" s="49"/>
      <c r="C2" s="49"/>
    </row>
    <row r="3" spans="1:3" ht="30.75" customHeight="1">
      <c r="A3" s="50" t="s">
        <v>68</v>
      </c>
      <c r="B3" s="50"/>
      <c r="C3" s="50"/>
    </row>
    <row r="4" spans="1:3" ht="45.6" customHeight="1">
      <c r="A4" s="50"/>
      <c r="B4" s="50"/>
      <c r="C4" s="50"/>
    </row>
    <row r="5" spans="1:3" ht="20.25" customHeight="1">
      <c r="A5" s="27"/>
      <c r="B5" s="10" t="s">
        <v>35</v>
      </c>
      <c r="C5" s="27"/>
    </row>
    <row r="6" spans="1:3" ht="0.75" customHeight="1">
      <c r="A6" s="5"/>
      <c r="B6" s="6"/>
      <c r="C6" s="7"/>
    </row>
    <row r="7" spans="1:3" ht="56.25" customHeight="1">
      <c r="A7" s="51" t="s">
        <v>1</v>
      </c>
      <c r="B7" s="53" t="s">
        <v>2</v>
      </c>
      <c r="C7" s="28" t="s">
        <v>3</v>
      </c>
    </row>
    <row r="8" spans="1:3" ht="18.75" customHeight="1">
      <c r="A8" s="52"/>
      <c r="B8" s="54"/>
      <c r="C8" s="8" t="s">
        <v>62</v>
      </c>
    </row>
    <row r="9" spans="1:3" s="3" customFormat="1" ht="18.75">
      <c r="A9" s="15">
        <v>1</v>
      </c>
      <c r="B9" s="15">
        <v>2</v>
      </c>
      <c r="C9" s="15">
        <v>3</v>
      </c>
    </row>
    <row r="10" spans="1:3" ht="56.25">
      <c r="A10" s="16">
        <v>1</v>
      </c>
      <c r="B10" s="22" t="s">
        <v>26</v>
      </c>
      <c r="C10" s="18">
        <f>C13</f>
        <v>72.230800000000002</v>
      </c>
    </row>
    <row r="11" spans="1:3" s="4" customFormat="1" ht="18.75">
      <c r="A11" s="16"/>
      <c r="B11" s="18" t="s">
        <v>28</v>
      </c>
      <c r="C11" s="18">
        <v>55.4</v>
      </c>
    </row>
    <row r="12" spans="1:3" s="4" customFormat="1" ht="18.75">
      <c r="A12" s="16"/>
      <c r="B12" s="18" t="s">
        <v>4</v>
      </c>
      <c r="C12" s="18">
        <f>C11*30.2%+0.1</f>
        <v>16.8308</v>
      </c>
    </row>
    <row r="13" spans="1:3" s="4" customFormat="1" ht="18.75">
      <c r="A13" s="16"/>
      <c r="B13" s="23" t="s">
        <v>25</v>
      </c>
      <c r="C13" s="18">
        <f>C11+C12</f>
        <v>72.230800000000002</v>
      </c>
    </row>
    <row r="14" spans="1:3" ht="42.75" customHeight="1">
      <c r="A14" s="17">
        <v>2</v>
      </c>
      <c r="B14" s="22" t="s">
        <v>23</v>
      </c>
      <c r="C14" s="18">
        <f>C15+C16+C17+C18</f>
        <v>0</v>
      </c>
    </row>
    <row r="15" spans="1:3" ht="37.5">
      <c r="A15" s="16"/>
      <c r="B15" s="18" t="s">
        <v>36</v>
      </c>
      <c r="C15" s="18">
        <v>0</v>
      </c>
    </row>
    <row r="16" spans="1:3" ht="18.75">
      <c r="A16" s="16"/>
      <c r="B16" s="18" t="s">
        <v>5</v>
      </c>
      <c r="C16" s="18">
        <v>0</v>
      </c>
    </row>
    <row r="17" spans="1:11" ht="37.5">
      <c r="A17" s="16"/>
      <c r="B17" s="18" t="s">
        <v>37</v>
      </c>
      <c r="C17" s="18">
        <v>0</v>
      </c>
    </row>
    <row r="18" spans="1:11" ht="18.75">
      <c r="A18" s="16"/>
      <c r="B18" s="18" t="s">
        <v>38</v>
      </c>
      <c r="C18" s="18">
        <v>0</v>
      </c>
    </row>
    <row r="19" spans="1:11" ht="37.5" customHeight="1">
      <c r="A19" s="17">
        <v>3</v>
      </c>
      <c r="B19" s="22" t="s">
        <v>22</v>
      </c>
      <c r="C19" s="18">
        <f>C20+C21+C22+C23+C24+C25+C26+C27+C28+C29+C30+C31+C32+C33+C34+C35+C36+C37+C38+C39</f>
        <v>18.8</v>
      </c>
    </row>
    <row r="20" spans="1:11" ht="18.75">
      <c r="A20" s="19"/>
      <c r="B20" s="24" t="s">
        <v>14</v>
      </c>
      <c r="C20" s="18">
        <v>9.9</v>
      </c>
    </row>
    <row r="21" spans="1:11" ht="56.25">
      <c r="A21" s="19"/>
      <c r="B21" s="24" t="s">
        <v>21</v>
      </c>
      <c r="C21" s="18">
        <v>0</v>
      </c>
      <c r="K21" s="4"/>
    </row>
    <row r="22" spans="1:11" ht="37.5">
      <c r="A22" s="19"/>
      <c r="B22" s="24" t="s">
        <v>24</v>
      </c>
      <c r="C22" s="18">
        <v>0</v>
      </c>
    </row>
    <row r="23" spans="1:11" s="4" customFormat="1" ht="37.5">
      <c r="A23" s="19"/>
      <c r="B23" s="24" t="s">
        <v>15</v>
      </c>
      <c r="C23" s="18">
        <v>0</v>
      </c>
    </row>
    <row r="24" spans="1:11" ht="37.5">
      <c r="A24" s="19"/>
      <c r="B24" s="24" t="s">
        <v>16</v>
      </c>
      <c r="C24" s="18">
        <v>0</v>
      </c>
    </row>
    <row r="25" spans="1:11" ht="18.75">
      <c r="A25" s="19"/>
      <c r="B25" s="24" t="s">
        <v>31</v>
      </c>
      <c r="C25" s="18">
        <v>0</v>
      </c>
    </row>
    <row r="26" spans="1:11" ht="37.5">
      <c r="A26" s="19"/>
      <c r="B26" s="24" t="s">
        <v>51</v>
      </c>
      <c r="C26" s="18">
        <v>0</v>
      </c>
    </row>
    <row r="27" spans="1:11" s="4" customFormat="1" ht="34.5" customHeight="1">
      <c r="A27" s="19"/>
      <c r="B27" s="24" t="s">
        <v>39</v>
      </c>
      <c r="C27" s="18">
        <v>0</v>
      </c>
    </row>
    <row r="28" spans="1:11" s="4" customFormat="1" ht="18" customHeight="1">
      <c r="A28" s="19"/>
      <c r="B28" s="24" t="s">
        <v>17</v>
      </c>
      <c r="C28" s="18">
        <v>0</v>
      </c>
    </row>
    <row r="29" spans="1:11" s="4" customFormat="1" ht="21" customHeight="1">
      <c r="A29" s="19"/>
      <c r="B29" s="24" t="s">
        <v>7</v>
      </c>
      <c r="C29" s="18">
        <v>0</v>
      </c>
    </row>
    <row r="30" spans="1:11" s="4" customFormat="1" ht="21" customHeight="1">
      <c r="A30" s="19"/>
      <c r="B30" s="41" t="s">
        <v>8</v>
      </c>
      <c r="C30" s="42">
        <v>0</v>
      </c>
      <c r="D30" s="43"/>
    </row>
    <row r="31" spans="1:11" s="4" customFormat="1" ht="54.75" customHeight="1">
      <c r="A31" s="19"/>
      <c r="B31" s="41" t="s">
        <v>9</v>
      </c>
      <c r="C31" s="42">
        <v>7.6</v>
      </c>
      <c r="D31" s="43"/>
    </row>
    <row r="32" spans="1:11" s="4" customFormat="1" ht="57.75" customHeight="1">
      <c r="A32" s="19"/>
      <c r="B32" s="41" t="s">
        <v>10</v>
      </c>
      <c r="C32" s="42">
        <v>0.8</v>
      </c>
      <c r="D32" s="43"/>
    </row>
    <row r="33" spans="1:8" s="4" customFormat="1" ht="20.25" customHeight="1">
      <c r="A33" s="19"/>
      <c r="B33" s="41" t="s">
        <v>11</v>
      </c>
      <c r="C33" s="42">
        <v>0.5</v>
      </c>
      <c r="D33" s="43"/>
    </row>
    <row r="34" spans="1:8" s="4" customFormat="1" ht="37.5" customHeight="1">
      <c r="A34" s="19"/>
      <c r="B34" s="41" t="s">
        <v>12</v>
      </c>
      <c r="C34" s="42">
        <v>0</v>
      </c>
      <c r="D34" s="43"/>
    </row>
    <row r="35" spans="1:8" s="4" customFormat="1" ht="21.75" customHeight="1">
      <c r="A35" s="19"/>
      <c r="B35" s="24" t="s">
        <v>20</v>
      </c>
      <c r="C35" s="18">
        <v>0</v>
      </c>
    </row>
    <row r="36" spans="1:8" s="4" customFormat="1" ht="18.75" customHeight="1">
      <c r="A36" s="19"/>
      <c r="B36" s="24" t="s">
        <v>33</v>
      </c>
      <c r="C36" s="18">
        <v>0</v>
      </c>
    </row>
    <row r="37" spans="1:8" ht="18.75">
      <c r="A37" s="19"/>
      <c r="B37" s="24" t="s">
        <v>53</v>
      </c>
      <c r="C37" s="18">
        <v>0</v>
      </c>
    </row>
    <row r="38" spans="1:8" ht="18.75">
      <c r="A38" s="19"/>
      <c r="B38" s="24" t="s">
        <v>13</v>
      </c>
      <c r="C38" s="18">
        <v>0</v>
      </c>
    </row>
    <row r="39" spans="1:8" ht="18.75">
      <c r="A39" s="19"/>
      <c r="B39" s="24" t="s">
        <v>40</v>
      </c>
      <c r="C39" s="18">
        <v>0</v>
      </c>
    </row>
    <row r="40" spans="1:8" ht="20.25" customHeight="1">
      <c r="A40" s="19"/>
      <c r="B40" s="18" t="s">
        <v>19</v>
      </c>
      <c r="C40" s="18">
        <f>C10+C14+C19</f>
        <v>91.030799999999999</v>
      </c>
    </row>
    <row r="41" spans="1:8" ht="18" customHeight="1">
      <c r="A41" s="20"/>
      <c r="B41" s="47" t="s">
        <v>27</v>
      </c>
      <c r="C41" s="47"/>
    </row>
    <row r="42" spans="1:8" ht="20.25" customHeight="1">
      <c r="A42" s="20"/>
      <c r="B42" s="18" t="s">
        <v>29</v>
      </c>
      <c r="C42" s="39">
        <v>276</v>
      </c>
      <c r="D42" s="40"/>
      <c r="E42" s="40"/>
    </row>
    <row r="43" spans="1:8" ht="37.5">
      <c r="A43" s="20"/>
      <c r="B43" s="18" t="s">
        <v>6</v>
      </c>
      <c r="C43" s="18">
        <f>C40</f>
        <v>91.030799999999999</v>
      </c>
      <c r="H43" t="s">
        <v>30</v>
      </c>
    </row>
    <row r="44" spans="1:8" ht="37.5">
      <c r="A44" s="21"/>
      <c r="B44" s="18" t="s">
        <v>32</v>
      </c>
      <c r="C44" s="18">
        <f>C43*1000/C42</f>
        <v>329.82173913043482</v>
      </c>
    </row>
    <row r="45" spans="1:8" ht="18.75">
      <c r="A45" s="9"/>
      <c r="B45" s="10"/>
      <c r="C45" s="11"/>
    </row>
    <row r="46" spans="1:8" ht="13.9" customHeight="1">
      <c r="A46" s="12"/>
      <c r="B46" s="13"/>
      <c r="C46" s="14"/>
    </row>
    <row r="47" spans="1:8" ht="18" customHeight="1">
      <c r="A47" s="29"/>
      <c r="B47" s="30"/>
      <c r="C47" s="31"/>
    </row>
  </sheetData>
  <mergeCells count="5">
    <mergeCell ref="B41:C41"/>
    <mergeCell ref="A2:C2"/>
    <mergeCell ref="A3:C4"/>
    <mergeCell ref="A7:A8"/>
    <mergeCell ref="B7:B8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57"/>
  <sheetViews>
    <sheetView tabSelected="1" zoomScaleSheetLayoutView="100" workbookViewId="0">
      <selection activeCell="I17" sqref="I17"/>
    </sheetView>
  </sheetViews>
  <sheetFormatPr defaultRowHeight="12.75"/>
  <cols>
    <col min="2" max="2" width="8.7109375" customWidth="1"/>
    <col min="3" max="3" width="90.28515625" style="1" customWidth="1"/>
    <col min="4" max="4" width="21.7109375" style="2" customWidth="1"/>
  </cols>
  <sheetData>
    <row r="1" spans="2:4" ht="13.5" customHeight="1"/>
    <row r="2" spans="2:4" ht="16.149999999999999" customHeight="1">
      <c r="B2" s="49" t="s">
        <v>0</v>
      </c>
      <c r="C2" s="49"/>
      <c r="D2" s="49"/>
    </row>
    <row r="3" spans="2:4" ht="30.75" customHeight="1">
      <c r="B3" s="50" t="s">
        <v>63</v>
      </c>
      <c r="C3" s="50"/>
      <c r="D3" s="50"/>
    </row>
    <row r="4" spans="2:4" ht="45.6" customHeight="1">
      <c r="B4" s="50"/>
      <c r="C4" s="50"/>
      <c r="D4" s="50"/>
    </row>
    <row r="5" spans="2:4" ht="20.25" customHeight="1">
      <c r="B5" s="27"/>
      <c r="C5" s="10" t="s">
        <v>35</v>
      </c>
      <c r="D5" s="27"/>
    </row>
    <row r="6" spans="2:4" ht="0.75" customHeight="1">
      <c r="B6" s="5"/>
      <c r="C6" s="6"/>
      <c r="D6" s="7"/>
    </row>
    <row r="7" spans="2:4" ht="56.25" customHeight="1">
      <c r="B7" s="51" t="s">
        <v>1</v>
      </c>
      <c r="C7" s="53" t="s">
        <v>2</v>
      </c>
      <c r="D7" s="28" t="s">
        <v>3</v>
      </c>
    </row>
    <row r="8" spans="2:4" ht="18.75" customHeight="1">
      <c r="B8" s="52"/>
      <c r="C8" s="54"/>
      <c r="D8" s="8" t="s">
        <v>62</v>
      </c>
    </row>
    <row r="9" spans="2:4" s="3" customFormat="1" ht="18.75">
      <c r="B9" s="15">
        <v>1</v>
      </c>
      <c r="C9" s="15">
        <v>2</v>
      </c>
      <c r="D9" s="15">
        <v>3</v>
      </c>
    </row>
    <row r="10" spans="2:4" s="3" customFormat="1" ht="18.75" customHeight="1">
      <c r="B10" s="15"/>
      <c r="C10" s="56" t="s">
        <v>41</v>
      </c>
      <c r="D10" s="56"/>
    </row>
    <row r="11" spans="2:4" s="3" customFormat="1" ht="18.75">
      <c r="B11" s="15"/>
      <c r="C11" s="18" t="s">
        <v>29</v>
      </c>
      <c r="D11" s="39">
        <v>276</v>
      </c>
    </row>
    <row r="12" spans="2:4" s="3" customFormat="1" ht="37.5">
      <c r="B12" s="15"/>
      <c r="C12" s="18" t="s">
        <v>42</v>
      </c>
      <c r="D12" s="18">
        <v>329.8</v>
      </c>
    </row>
    <row r="13" spans="2:4" s="3" customFormat="1" ht="18.75">
      <c r="B13" s="15"/>
      <c r="C13" s="24" t="s">
        <v>43</v>
      </c>
      <c r="D13" s="25">
        <v>1</v>
      </c>
    </row>
    <row r="14" spans="2:4" s="3" customFormat="1" ht="37.5">
      <c r="B14" s="15"/>
      <c r="C14" s="24" t="s">
        <v>44</v>
      </c>
      <c r="D14" s="25">
        <v>1</v>
      </c>
    </row>
    <row r="15" spans="2:4" s="3" customFormat="1" ht="37.5">
      <c r="B15" s="15"/>
      <c r="C15" s="18" t="s">
        <v>6</v>
      </c>
      <c r="D15" s="18">
        <f>D12*D11/1000</f>
        <v>91.024799999999999</v>
      </c>
    </row>
    <row r="16" spans="2:4" s="3" customFormat="1" ht="18.75">
      <c r="B16" s="15"/>
      <c r="C16" s="56" t="s">
        <v>45</v>
      </c>
      <c r="D16" s="56"/>
    </row>
    <row r="17" spans="2:12" ht="56.25">
      <c r="B17" s="32">
        <v>1</v>
      </c>
      <c r="C17" s="44" t="s">
        <v>46</v>
      </c>
      <c r="D17" s="42">
        <f>D20</f>
        <v>943.82920000000001</v>
      </c>
      <c r="E17" s="40"/>
      <c r="F17" s="40"/>
    </row>
    <row r="18" spans="2:12" s="4" customFormat="1" ht="18.75">
      <c r="B18" s="16"/>
      <c r="C18" s="42" t="s">
        <v>28</v>
      </c>
      <c r="D18" s="45">
        <v>724.6</v>
      </c>
      <c r="E18" s="43"/>
      <c r="F18" s="43"/>
    </row>
    <row r="19" spans="2:12" s="4" customFormat="1" ht="18.75">
      <c r="B19" s="16"/>
      <c r="C19" s="42" t="s">
        <v>4</v>
      </c>
      <c r="D19" s="42">
        <f>D18*30.2%+0.4</f>
        <v>219.22919999999999</v>
      </c>
      <c r="E19" s="43"/>
      <c r="F19" s="43"/>
    </row>
    <row r="20" spans="2:12" s="4" customFormat="1" ht="18.75">
      <c r="B20" s="16"/>
      <c r="C20" s="46" t="s">
        <v>25</v>
      </c>
      <c r="D20" s="42">
        <f>D18+D19</f>
        <v>943.82920000000001</v>
      </c>
      <c r="E20" s="43"/>
      <c r="F20" s="43"/>
    </row>
    <row r="21" spans="2:12" ht="22.5" customHeight="1">
      <c r="B21" s="34"/>
      <c r="C21" s="44" t="s">
        <v>57</v>
      </c>
      <c r="D21" s="42">
        <f>D22+D23+D24+D25</f>
        <v>0</v>
      </c>
      <c r="E21" s="40"/>
      <c r="F21" s="40"/>
    </row>
    <row r="22" spans="2:12" ht="37.5">
      <c r="B22" s="33">
        <v>3</v>
      </c>
      <c r="C22" s="42" t="s">
        <v>47</v>
      </c>
      <c r="D22" s="42">
        <v>0</v>
      </c>
      <c r="E22" s="40"/>
      <c r="F22" s="40"/>
    </row>
    <row r="23" spans="2:12" ht="18.75">
      <c r="B23" s="34"/>
      <c r="C23" s="42" t="s">
        <v>5</v>
      </c>
      <c r="D23" s="42">
        <v>0</v>
      </c>
      <c r="E23" s="40"/>
      <c r="F23" s="40"/>
    </row>
    <row r="24" spans="2:12" ht="37.5">
      <c r="B24" s="34"/>
      <c r="C24" s="42" t="s">
        <v>48</v>
      </c>
      <c r="D24" s="42">
        <v>0</v>
      </c>
      <c r="E24" s="40"/>
      <c r="F24" s="40"/>
    </row>
    <row r="25" spans="2:12" ht="18.75">
      <c r="B25" s="34"/>
      <c r="C25" s="42" t="s">
        <v>38</v>
      </c>
      <c r="D25" s="42">
        <v>0</v>
      </c>
      <c r="E25" s="40"/>
      <c r="F25" s="40"/>
    </row>
    <row r="26" spans="2:12" ht="21.75" customHeight="1">
      <c r="B26" s="34">
        <v>4</v>
      </c>
      <c r="C26" s="44" t="s">
        <v>58</v>
      </c>
      <c r="D26" s="42">
        <f>D27+D28+D29+D30+D31+D32+D33+D34+D35+D36+D37+D38+D39+D40+D41+D42+D43+D44+D45+D46+D47</f>
        <v>247.39999999999998</v>
      </c>
      <c r="E26" s="40"/>
      <c r="F26" s="40"/>
    </row>
    <row r="27" spans="2:12" ht="18.75">
      <c r="B27" s="33"/>
      <c r="C27" s="41" t="s">
        <v>14</v>
      </c>
      <c r="D27" s="42">
        <v>125.9</v>
      </c>
      <c r="E27" s="40"/>
      <c r="F27" s="40"/>
    </row>
    <row r="28" spans="2:12" ht="56.25">
      <c r="B28" s="34"/>
      <c r="C28" s="41" t="s">
        <v>21</v>
      </c>
      <c r="D28" s="42"/>
      <c r="E28" s="40"/>
      <c r="F28" s="40"/>
      <c r="L28" s="4"/>
    </row>
    <row r="29" spans="2:12" ht="37.5">
      <c r="B29" s="34"/>
      <c r="C29" s="24" t="s">
        <v>24</v>
      </c>
      <c r="D29" s="18">
        <v>0</v>
      </c>
    </row>
    <row r="30" spans="2:12" s="4" customFormat="1" ht="37.5">
      <c r="B30" s="34"/>
      <c r="C30" s="24" t="s">
        <v>15</v>
      </c>
      <c r="D30" s="18">
        <v>0</v>
      </c>
    </row>
    <row r="31" spans="2:12" ht="37.5">
      <c r="B31" s="34"/>
      <c r="C31" s="24" t="s">
        <v>16</v>
      </c>
      <c r="D31" s="18">
        <v>0</v>
      </c>
    </row>
    <row r="32" spans="2:12" ht="18.75">
      <c r="B32" s="34"/>
      <c r="C32" s="24" t="s">
        <v>31</v>
      </c>
      <c r="D32" s="18">
        <v>0</v>
      </c>
    </row>
    <row r="33" spans="2:13" ht="37.5">
      <c r="B33" s="34"/>
      <c r="C33" s="24" t="s">
        <v>51</v>
      </c>
      <c r="D33" s="18">
        <v>0</v>
      </c>
    </row>
    <row r="34" spans="2:13" s="4" customFormat="1" ht="34.5" customHeight="1">
      <c r="B34" s="34"/>
      <c r="C34" s="41" t="s">
        <v>39</v>
      </c>
      <c r="D34" s="42">
        <v>0</v>
      </c>
      <c r="E34" s="43"/>
    </row>
    <row r="35" spans="2:13" s="4" customFormat="1" ht="18" customHeight="1">
      <c r="B35" s="34"/>
      <c r="C35" s="41" t="s">
        <v>17</v>
      </c>
      <c r="D35" s="42">
        <v>0</v>
      </c>
      <c r="E35" s="43"/>
    </row>
    <row r="36" spans="2:13" s="4" customFormat="1" ht="18.75" customHeight="1">
      <c r="B36" s="34"/>
      <c r="C36" s="41" t="s">
        <v>18</v>
      </c>
      <c r="D36" s="42">
        <v>4.2</v>
      </c>
      <c r="E36" s="43"/>
    </row>
    <row r="37" spans="2:13" s="4" customFormat="1" ht="21" customHeight="1">
      <c r="B37" s="34"/>
      <c r="C37" s="41" t="s">
        <v>7</v>
      </c>
      <c r="D37" s="42">
        <v>0</v>
      </c>
      <c r="E37" s="43"/>
    </row>
    <row r="38" spans="2:13" s="4" customFormat="1" ht="21" customHeight="1">
      <c r="B38" s="34"/>
      <c r="C38" s="41" t="s">
        <v>8</v>
      </c>
      <c r="D38" s="42">
        <v>0</v>
      </c>
      <c r="E38" s="43"/>
    </row>
    <row r="39" spans="2:13" s="4" customFormat="1" ht="54.75" customHeight="1">
      <c r="B39" s="34"/>
      <c r="C39" s="41" t="s">
        <v>9</v>
      </c>
      <c r="D39" s="42">
        <v>99.4</v>
      </c>
      <c r="E39" s="43"/>
    </row>
    <row r="40" spans="2:13" s="4" customFormat="1" ht="57.75" customHeight="1">
      <c r="B40" s="34"/>
      <c r="C40" s="41" t="s">
        <v>10</v>
      </c>
      <c r="D40" s="42">
        <v>11.2</v>
      </c>
      <c r="E40" s="43"/>
    </row>
    <row r="41" spans="2:13" s="4" customFormat="1" ht="20.25" customHeight="1">
      <c r="B41" s="34"/>
      <c r="C41" s="41" t="s">
        <v>11</v>
      </c>
      <c r="D41" s="42">
        <v>6.7</v>
      </c>
      <c r="E41" s="43"/>
    </row>
    <row r="42" spans="2:13" s="4" customFormat="1" ht="37.5" customHeight="1">
      <c r="B42" s="34"/>
      <c r="C42" s="41" t="s">
        <v>12</v>
      </c>
      <c r="D42" s="42">
        <v>0</v>
      </c>
      <c r="E42" s="43"/>
    </row>
    <row r="43" spans="2:13" s="4" customFormat="1" ht="21.75" customHeight="1">
      <c r="B43" s="34"/>
      <c r="C43" s="41" t="s">
        <v>20</v>
      </c>
      <c r="D43" s="42">
        <v>0</v>
      </c>
      <c r="E43" s="43"/>
    </row>
    <row r="44" spans="2:13" s="4" customFormat="1" ht="18.75" customHeight="1">
      <c r="B44" s="34"/>
      <c r="C44" s="41" t="s">
        <v>33</v>
      </c>
      <c r="D44" s="42">
        <v>0</v>
      </c>
      <c r="E44" s="43"/>
      <c r="M44" s="4" t="s">
        <v>52</v>
      </c>
    </row>
    <row r="45" spans="2:13" ht="18.75">
      <c r="B45" s="34"/>
      <c r="C45" s="41" t="s">
        <v>53</v>
      </c>
      <c r="D45" s="42">
        <v>0</v>
      </c>
      <c r="E45" s="40"/>
    </row>
    <row r="46" spans="2:13" ht="18.75">
      <c r="B46" s="34"/>
      <c r="C46" s="41" t="s">
        <v>13</v>
      </c>
      <c r="D46" s="42">
        <v>0</v>
      </c>
      <c r="E46" s="40"/>
    </row>
    <row r="47" spans="2:13" ht="18.75">
      <c r="B47" s="34"/>
      <c r="C47" s="41" t="s">
        <v>40</v>
      </c>
      <c r="D47" s="42">
        <v>0</v>
      </c>
      <c r="E47" s="40"/>
    </row>
    <row r="48" spans="2:13" ht="20.25" customHeight="1">
      <c r="B48" s="34"/>
      <c r="C48" s="42" t="s">
        <v>19</v>
      </c>
      <c r="D48" s="42">
        <f>D20+D26+D21</f>
        <v>1191.2292</v>
      </c>
      <c r="E48" s="40"/>
    </row>
    <row r="49" spans="2:9" ht="18" customHeight="1">
      <c r="B49" s="34"/>
      <c r="C49" s="55" t="s">
        <v>59</v>
      </c>
      <c r="D49" s="55"/>
      <c r="E49" s="40"/>
    </row>
    <row r="50" spans="2:9" ht="20.25" customHeight="1">
      <c r="B50" s="20"/>
      <c r="C50" s="42" t="s">
        <v>29</v>
      </c>
      <c r="D50" s="39">
        <v>283</v>
      </c>
      <c r="E50" s="40"/>
    </row>
    <row r="51" spans="2:9" ht="37.5">
      <c r="B51" s="20"/>
      <c r="C51" s="42" t="s">
        <v>6</v>
      </c>
      <c r="D51" s="42">
        <f>D48</f>
        <v>1191.2292</v>
      </c>
      <c r="E51" s="40"/>
      <c r="I51" t="s">
        <v>30</v>
      </c>
    </row>
    <row r="52" spans="2:9" ht="18.75">
      <c r="B52" s="20"/>
      <c r="C52" s="35" t="s">
        <v>60</v>
      </c>
      <c r="D52" s="18">
        <f>D51*1000/D50</f>
        <v>4209.2904593639578</v>
      </c>
      <c r="G52" t="s">
        <v>49</v>
      </c>
    </row>
    <row r="53" spans="2:9" ht="18.75">
      <c r="B53" s="56" t="s">
        <v>50</v>
      </c>
      <c r="C53" s="56"/>
      <c r="D53" s="36">
        <f>D15+D48</f>
        <v>1282.2539999999999</v>
      </c>
    </row>
    <row r="54" spans="2:9" ht="18.75">
      <c r="B54" s="21"/>
      <c r="C54" s="10"/>
      <c r="D54" s="11"/>
    </row>
    <row r="55" spans="2:9" ht="13.9" customHeight="1">
      <c r="B55" s="9"/>
      <c r="C55" s="13"/>
      <c r="D55" s="14"/>
    </row>
    <row r="56" spans="2:9" ht="18" customHeight="1">
      <c r="B56" s="12"/>
      <c r="C56" s="30"/>
      <c r="D56" s="31"/>
    </row>
    <row r="57" spans="2:9" ht="18">
      <c r="B57" s="29"/>
    </row>
  </sheetData>
  <mergeCells count="8">
    <mergeCell ref="C49:D49"/>
    <mergeCell ref="B53:C53"/>
    <mergeCell ref="B2:D2"/>
    <mergeCell ref="B3:D4"/>
    <mergeCell ref="B7:B8"/>
    <mergeCell ref="C7:C8"/>
    <mergeCell ref="C10:D10"/>
    <mergeCell ref="C16:D16"/>
  </mergeCells>
  <pageMargins left="0.74803149606299213" right="0.74803149606299213" top="0.70866141732283472" bottom="0.55118110236220474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16</vt:i4>
      </vt:variant>
    </vt:vector>
  </HeadingPairs>
  <TitlesOfParts>
    <vt:vector size="24" baseType="lpstr">
      <vt:lpstr>2021 база</vt:lpstr>
      <vt:lpstr>2021 база 31.05.21</vt:lpstr>
      <vt:lpstr>2021</vt:lpstr>
      <vt:lpstr>2021-31.05,21</vt:lpstr>
      <vt:lpstr>2022 база</vt:lpstr>
      <vt:lpstr>2022</vt:lpstr>
      <vt:lpstr>2023 база</vt:lpstr>
      <vt:lpstr>2023</vt:lpstr>
      <vt:lpstr>'2021'!Заголовки_для_печати</vt:lpstr>
      <vt:lpstr>'2021 база'!Заголовки_для_печати</vt:lpstr>
      <vt:lpstr>'2021 база 31.05.21'!Заголовки_для_печати</vt:lpstr>
      <vt:lpstr>'2021-31.05,21'!Заголовки_для_печати</vt:lpstr>
      <vt:lpstr>'2022'!Заголовки_для_печати</vt:lpstr>
      <vt:lpstr>'2022 база'!Заголовки_для_печати</vt:lpstr>
      <vt:lpstr>'2023'!Заголовки_для_печати</vt:lpstr>
      <vt:lpstr>'2023 база'!Заголовки_для_печати</vt:lpstr>
      <vt:lpstr>'2021'!Область_печати</vt:lpstr>
      <vt:lpstr>'2021 база'!Область_печати</vt:lpstr>
      <vt:lpstr>'2021 база 31.05.21'!Область_печати</vt:lpstr>
      <vt:lpstr>'2021-31.05,21'!Область_печати</vt:lpstr>
      <vt:lpstr>'2022'!Область_печати</vt:lpstr>
      <vt:lpstr>'2022 база'!Область_печати</vt:lpstr>
      <vt:lpstr>'2023'!Область_печати</vt:lpstr>
      <vt:lpstr>'2023 база'!Область_печати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2021-09-02T13:41:46Z</cp:lastPrinted>
  <dcterms:created xsi:type="dcterms:W3CDTF">2016-05-23T06:24:49Z</dcterms:created>
  <dcterms:modified xsi:type="dcterms:W3CDTF">2021-09-02T13:45:42Z</dcterms:modified>
</cp:coreProperties>
</file>